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2\"/>
    </mc:Choice>
  </mc:AlternateContent>
  <xr:revisionPtr revIDLastSave="0" documentId="13_ncr:1_{51E618F7-2F49-45EA-83A3-6632D712FBC2}" xr6:coauthVersionLast="47" xr6:coauthVersionMax="47" xr10:uidLastSave="{00000000-0000-0000-0000-000000000000}"/>
  <bookViews>
    <workbookView xWindow="-120" yWindow="-120" windowWidth="29040" windowHeight="1584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D58" i="7" l="1"/>
  <c r="C58" i="7"/>
  <c r="E57" i="7"/>
  <c r="F57" i="7"/>
  <c r="G57" i="7"/>
  <c r="H57" i="7"/>
  <c r="I57" i="7"/>
  <c r="C62" i="7"/>
  <c r="D62" i="7"/>
  <c r="E62" i="7"/>
  <c r="F62" i="7"/>
  <c r="G62" i="7"/>
  <c r="H62" i="7"/>
  <c r="I62" i="7"/>
  <c r="B34" i="7" l="1"/>
  <c r="C34" i="7"/>
  <c r="C33" i="7" l="1"/>
  <c r="C29" i="7"/>
  <c r="C30" i="7"/>
  <c r="C31" i="7"/>
  <c r="B32" i="7"/>
  <c r="B33" i="7"/>
  <c r="B35" i="7"/>
  <c r="B36" i="7"/>
  <c r="B29" i="7"/>
  <c r="B30" i="7"/>
  <c r="B31" i="7"/>
  <c r="B13" i="7" l="1"/>
  <c r="C13" i="7"/>
  <c r="B14" i="7"/>
  <c r="B15" i="7"/>
  <c r="C15" i="7"/>
  <c r="B16" i="7"/>
  <c r="B17" i="7"/>
  <c r="C17" i="7"/>
  <c r="B18" i="7"/>
  <c r="C18" i="7"/>
  <c r="B19" i="7"/>
  <c r="C19" i="7"/>
  <c r="B20" i="7"/>
  <c r="B21" i="7"/>
  <c r="C21" i="7"/>
  <c r="B22" i="7"/>
  <c r="B23" i="7"/>
  <c r="C23" i="7"/>
  <c r="B24" i="7"/>
  <c r="C24" i="7"/>
  <c r="B25" i="7"/>
  <c r="B26" i="7"/>
  <c r="C26" i="7"/>
  <c r="B27" i="7"/>
  <c r="C27" i="7"/>
  <c r="B28" i="7"/>
  <c r="C28" i="7"/>
  <c r="C36" i="7"/>
  <c r="B38" i="7"/>
  <c r="B39" i="7"/>
  <c r="B40" i="7"/>
  <c r="C40" i="7"/>
  <c r="B42" i="7"/>
  <c r="B43" i="7"/>
  <c r="B44" i="7"/>
  <c r="C44" i="7"/>
  <c r="B45" i="7"/>
  <c r="B46" i="7"/>
  <c r="B47" i="7"/>
  <c r="B48" i="7"/>
  <c r="B49" i="7"/>
  <c r="B50" i="7"/>
  <c r="B51" i="7"/>
  <c r="C51" i="7"/>
  <c r="B53" i="7"/>
  <c r="B54" i="7"/>
  <c r="B55" i="7"/>
  <c r="B56" i="7"/>
  <c r="C56" i="7"/>
  <c r="B57" i="7"/>
  <c r="B58" i="7"/>
  <c r="B59" i="7"/>
  <c r="B60" i="7"/>
  <c r="B61" i="7"/>
  <c r="C61" i="7"/>
  <c r="B62" i="7"/>
  <c r="B63" i="7"/>
  <c r="B64" i="7"/>
  <c r="B65" i="7"/>
  <c r="C65" i="7"/>
  <c r="B5" i="7"/>
  <c r="B6" i="7"/>
  <c r="B7" i="7"/>
  <c r="C7" i="7"/>
  <c r="B8" i="7"/>
  <c r="C8" i="7"/>
  <c r="B9" i="7"/>
  <c r="C9" i="7"/>
  <c r="B10" i="7"/>
  <c r="C10" i="7"/>
  <c r="B11" i="7"/>
  <c r="C11" i="7"/>
  <c r="B12" i="7"/>
  <c r="C12" i="7"/>
  <c r="Q22" i="8" l="1"/>
  <c r="Q24" i="8"/>
  <c r="Q26" i="8"/>
  <c r="Q28" i="8"/>
  <c r="Q30" i="8"/>
  <c r="Q7" i="8"/>
  <c r="Q9" i="8"/>
  <c r="Q11" i="8"/>
  <c r="Q13" i="8"/>
  <c r="Q15" i="8"/>
  <c r="C7" i="8" l="1"/>
  <c r="D7" i="8"/>
  <c r="E7" i="8"/>
  <c r="F7" i="8"/>
  <c r="G7" i="8"/>
  <c r="C9" i="8"/>
  <c r="D9" i="8"/>
  <c r="E9" i="8"/>
  <c r="F9" i="8"/>
  <c r="G9" i="8"/>
  <c r="C11" i="8"/>
  <c r="D11" i="8"/>
  <c r="E11" i="8"/>
  <c r="F11" i="8"/>
  <c r="G11" i="8"/>
  <c r="C13" i="8"/>
  <c r="D13" i="8"/>
  <c r="E13" i="8"/>
  <c r="F13" i="8"/>
  <c r="G13" i="8"/>
  <c r="C15" i="8"/>
  <c r="D15" i="8"/>
  <c r="E15" i="8"/>
  <c r="F15" i="8"/>
  <c r="G15" i="8"/>
  <c r="I48" i="2" l="1"/>
  <c r="C22" i="8"/>
  <c r="D22" i="8"/>
  <c r="E22" i="8"/>
  <c r="F22" i="8"/>
  <c r="G22" i="8"/>
  <c r="C24" i="8"/>
  <c r="D24" i="8"/>
  <c r="E24" i="8"/>
  <c r="F24" i="8"/>
  <c r="G24" i="8"/>
  <c r="C26" i="8"/>
  <c r="D26" i="8"/>
  <c r="E26" i="8"/>
  <c r="F26" i="8"/>
  <c r="G26" i="8"/>
  <c r="C28" i="8"/>
  <c r="D28" i="8"/>
  <c r="E28" i="8"/>
  <c r="F28" i="8"/>
  <c r="G28" i="8"/>
  <c r="C35" i="8"/>
  <c r="D35" i="8"/>
  <c r="E35" i="8"/>
  <c r="F35" i="8"/>
  <c r="G35" i="8"/>
  <c r="C37" i="8"/>
  <c r="D37" i="8"/>
  <c r="E37" i="8"/>
  <c r="F37" i="8"/>
  <c r="G37" i="8"/>
  <c r="C39" i="8"/>
  <c r="D39" i="8"/>
  <c r="E39" i="8"/>
  <c r="F39" i="8"/>
  <c r="G39" i="8"/>
  <c r="C41" i="8"/>
  <c r="D41" i="8"/>
  <c r="E41" i="8"/>
  <c r="F41" i="8"/>
  <c r="G41" i="8"/>
  <c r="C43" i="8"/>
  <c r="D43" i="8"/>
  <c r="E43" i="8"/>
  <c r="F43" i="8"/>
  <c r="G43" i="8"/>
  <c r="H48" i="2"/>
  <c r="D48" i="2"/>
  <c r="E48" i="2"/>
  <c r="F48" i="2"/>
  <c r="G48" i="2"/>
  <c r="C48" i="2"/>
  <c r="B52" i="2"/>
  <c r="B51" i="2"/>
  <c r="B50" i="2"/>
  <c r="B49" i="2"/>
  <c r="P85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100" i="10"/>
  <c r="N24" i="8" l="1"/>
  <c r="J24" i="8"/>
  <c r="J9" i="8"/>
  <c r="P24" i="8"/>
  <c r="P9" i="8"/>
  <c r="M9" i="8"/>
  <c r="M24" i="8"/>
  <c r="K24" i="8"/>
  <c r="K9" i="8"/>
  <c r="L24" i="8"/>
  <c r="L9" i="8"/>
  <c r="N9" i="8" l="1"/>
  <c r="J30" i="8"/>
  <c r="K28" i="8"/>
  <c r="O9" i="8"/>
  <c r="O24" i="8"/>
  <c r="M28" i="8" l="1"/>
  <c r="N30" i="8"/>
  <c r="N28" i="8"/>
  <c r="M30" i="8"/>
  <c r="P28" i="8"/>
  <c r="K30" i="8"/>
  <c r="O28" i="8"/>
  <c r="L28" i="8"/>
  <c r="J28" i="8"/>
  <c r="L30" i="8"/>
  <c r="P30" i="8"/>
  <c r="O30" i="8"/>
  <c r="K26" i="8"/>
  <c r="P26" i="8" l="1"/>
  <c r="L26" i="8"/>
  <c r="N26" i="8"/>
  <c r="M26" i="8"/>
  <c r="O26" i="8"/>
  <c r="J26" i="8"/>
  <c r="J11" i="8" l="1"/>
  <c r="M11" i="8"/>
  <c r="P11" i="8"/>
  <c r="L11" i="8"/>
  <c r="O11" i="8"/>
  <c r="K11" i="8"/>
  <c r="N11" i="8"/>
  <c r="J13" i="8" l="1"/>
  <c r="M13" i="8"/>
  <c r="N15" i="8"/>
  <c r="N13" i="8"/>
  <c r="L13" i="8"/>
  <c r="L15" i="8"/>
  <c r="K13" i="8"/>
  <c r="K15" i="8"/>
  <c r="J15" i="8" l="1"/>
  <c r="P15" i="8"/>
  <c r="O13" i="8"/>
  <c r="M15" i="8"/>
  <c r="P13" i="8"/>
  <c r="O15" i="8"/>
  <c r="P22" i="8" l="1"/>
  <c r="N22" i="8"/>
  <c r="K22" i="8"/>
  <c r="L7" i="8"/>
  <c r="M22" i="8"/>
  <c r="J7" i="8"/>
  <c r="L22" i="8"/>
  <c r="M7" i="8"/>
  <c r="J22" i="8" l="1"/>
  <c r="O22" i="8"/>
  <c r="N7" i="8"/>
  <c r="O7" i="8"/>
  <c r="K7" i="8"/>
  <c r="P7" i="8"/>
  <c r="C45" i="7" l="1"/>
  <c r="F25" i="2" l="1"/>
  <c r="O13" i="10" l="1"/>
  <c r="E32" i="4"/>
  <c r="F24" i="6"/>
  <c r="E25" i="2"/>
  <c r="G25" i="2"/>
  <c r="D25" i="2"/>
  <c r="K25" i="2"/>
  <c r="I25" i="2"/>
  <c r="J25" i="2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5" i="2" l="1"/>
  <c r="H24" i="6" l="1"/>
  <c r="G32" i="4"/>
  <c r="Q13" i="10"/>
  <c r="E27" i="2" l="1"/>
  <c r="E28" i="6" s="1"/>
  <c r="E7" i="2"/>
  <c r="J28" i="2"/>
  <c r="J26" i="6" s="1"/>
  <c r="J8" i="2"/>
  <c r="D27" i="2"/>
  <c r="D28" i="6" s="1"/>
  <c r="D7" i="2"/>
  <c r="K27" i="2"/>
  <c r="K28" i="6" s="1"/>
  <c r="K7" i="2"/>
  <c r="H28" i="2"/>
  <c r="H26" i="6" s="1"/>
  <c r="H8" i="2"/>
  <c r="I27" i="2"/>
  <c r="I28" i="6" s="1"/>
  <c r="I7" i="2"/>
  <c r="F8" i="2"/>
  <c r="F6" i="6" s="1"/>
  <c r="H27" i="2"/>
  <c r="H28" i="6" s="1"/>
  <c r="H7" i="2"/>
  <c r="E28" i="2"/>
  <c r="E26" i="6" s="1"/>
  <c r="E8" i="2"/>
  <c r="J27" i="2"/>
  <c r="J28" i="6" s="1"/>
  <c r="J7" i="2"/>
  <c r="G28" i="2"/>
  <c r="G26" i="6" s="1"/>
  <c r="G27" i="2"/>
  <c r="G28" i="6" s="1"/>
  <c r="G7" i="2"/>
  <c r="D28" i="2"/>
  <c r="D26" i="6" s="1"/>
  <c r="D8" i="2"/>
  <c r="F27" i="2"/>
  <c r="F28" i="6" s="1"/>
  <c r="F7" i="2"/>
  <c r="F8" i="6" s="1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I8" i="2"/>
  <c r="F28" i="2"/>
  <c r="F26" i="6" s="1"/>
  <c r="I28" i="2"/>
  <c r="I26" i="6" s="1"/>
  <c r="K8" i="2"/>
  <c r="K28" i="2"/>
  <c r="K26" i="6" s="1"/>
  <c r="G8" i="2"/>
  <c r="I6" i="6" l="1"/>
  <c r="G50" i="2"/>
  <c r="I50" i="2"/>
  <c r="K6" i="6"/>
  <c r="E50" i="2"/>
  <c r="G6" i="6"/>
  <c r="E34" i="7" l="1"/>
  <c r="F34" i="7"/>
  <c r="G34" i="7"/>
  <c r="H34" i="7"/>
  <c r="I34" i="7"/>
  <c r="H12" i="7" l="1"/>
  <c r="I36" i="7" l="1"/>
  <c r="H36" i="7"/>
  <c r="G36" i="7"/>
  <c r="F36" i="7"/>
  <c r="E36" i="7"/>
  <c r="I31" i="7"/>
  <c r="H31" i="7"/>
  <c r="G31" i="7"/>
  <c r="F31" i="7"/>
  <c r="E31" i="7"/>
  <c r="G12" i="7" l="1"/>
  <c r="F45" i="7" l="1"/>
  <c r="G45" i="7"/>
  <c r="H45" i="7"/>
  <c r="I45" i="7"/>
  <c r="E45" i="7"/>
  <c r="F12" i="7" l="1"/>
  <c r="C50" i="7"/>
  <c r="C49" i="7"/>
  <c r="C48" i="7"/>
  <c r="C47" i="7"/>
  <c r="C46" i="7"/>
  <c r="E12" i="7" l="1"/>
  <c r="I12" i="7"/>
  <c r="H18" i="7" l="1"/>
  <c r="H46" i="7"/>
  <c r="I46" i="7" l="1"/>
  <c r="I18" i="7"/>
  <c r="G18" i="7" l="1"/>
  <c r="G46" i="7" l="1"/>
  <c r="H33" i="7"/>
  <c r="H10" i="7"/>
  <c r="F18" i="7" l="1"/>
  <c r="E33" i="7" l="1"/>
  <c r="E30" i="7"/>
  <c r="E29" i="7"/>
  <c r="E26" i="7"/>
  <c r="F29" i="7" l="1"/>
  <c r="F30" i="7"/>
  <c r="F33" i="7"/>
  <c r="F26" i="7"/>
  <c r="G29" i="7" l="1"/>
  <c r="G30" i="7"/>
  <c r="G33" i="7"/>
  <c r="G26" i="7"/>
  <c r="H30" i="7" l="1"/>
  <c r="H26" i="7"/>
  <c r="H29" i="7"/>
  <c r="I30" i="7" l="1"/>
  <c r="I33" i="7"/>
  <c r="I26" i="7"/>
  <c r="I29" i="7"/>
  <c r="E46" i="7" l="1"/>
  <c r="F46" i="7"/>
  <c r="G10" i="7" l="1"/>
  <c r="I10" i="7" l="1"/>
  <c r="F10" i="7"/>
  <c r="E10" i="7"/>
  <c r="I65" i="7"/>
  <c r="H65" i="7"/>
  <c r="G65" i="7"/>
  <c r="F65" i="7"/>
  <c r="E65" i="7"/>
  <c r="I64" i="7"/>
  <c r="H64" i="7"/>
  <c r="G64" i="7"/>
  <c r="F64" i="7"/>
  <c r="E64" i="7"/>
  <c r="I61" i="7"/>
  <c r="H61" i="7"/>
  <c r="G61" i="7"/>
  <c r="F61" i="7"/>
  <c r="E61" i="7"/>
  <c r="I56" i="7"/>
  <c r="H56" i="7"/>
  <c r="G56" i="7"/>
  <c r="F56" i="7"/>
  <c r="E56" i="7"/>
  <c r="I51" i="7"/>
  <c r="H51" i="7"/>
  <c r="G51" i="7"/>
  <c r="F51" i="7"/>
  <c r="E51" i="7"/>
  <c r="I50" i="7"/>
  <c r="H50" i="7"/>
  <c r="G50" i="7"/>
  <c r="F50" i="7"/>
  <c r="E50" i="7"/>
  <c r="I49" i="7"/>
  <c r="H49" i="7"/>
  <c r="G49" i="7"/>
  <c r="F49" i="7"/>
  <c r="E49" i="7"/>
  <c r="I48" i="7"/>
  <c r="H48" i="7"/>
  <c r="G48" i="7"/>
  <c r="F48" i="7"/>
  <c r="E48" i="7"/>
  <c r="I47" i="7"/>
  <c r="H47" i="7"/>
  <c r="G47" i="7"/>
  <c r="F47" i="7"/>
  <c r="E47" i="7"/>
  <c r="I44" i="7"/>
  <c r="H44" i="7"/>
  <c r="G44" i="7"/>
  <c r="F44" i="7"/>
  <c r="E44" i="7"/>
  <c r="I40" i="7"/>
  <c r="H40" i="7"/>
  <c r="G40" i="7"/>
  <c r="F40" i="7"/>
  <c r="E40" i="7"/>
  <c r="I28" i="7"/>
  <c r="H28" i="7"/>
  <c r="G28" i="7"/>
  <c r="F28" i="7"/>
  <c r="E28" i="7"/>
  <c r="I27" i="7"/>
  <c r="H27" i="7"/>
  <c r="G27" i="7"/>
  <c r="F27" i="7"/>
  <c r="E27" i="7"/>
  <c r="I24" i="7"/>
  <c r="H24" i="7"/>
  <c r="G24" i="7"/>
  <c r="F24" i="7"/>
  <c r="E24" i="7"/>
  <c r="I23" i="7"/>
  <c r="H23" i="7"/>
  <c r="G23" i="7"/>
  <c r="F23" i="7"/>
  <c r="E23" i="7"/>
  <c r="I21" i="7"/>
  <c r="H21" i="7"/>
  <c r="G21" i="7"/>
  <c r="F21" i="7"/>
  <c r="E21" i="7"/>
  <c r="I19" i="7"/>
  <c r="H19" i="7"/>
  <c r="G19" i="7"/>
  <c r="F19" i="7"/>
  <c r="E19" i="7"/>
  <c r="E18" i="7"/>
  <c r="I17" i="7"/>
  <c r="H17" i="7"/>
  <c r="G17" i="7"/>
  <c r="F17" i="7"/>
  <c r="E17" i="7"/>
  <c r="I15" i="7"/>
  <c r="H15" i="7"/>
  <c r="G15" i="7"/>
  <c r="F15" i="7"/>
  <c r="E15" i="7"/>
  <c r="I13" i="7"/>
  <c r="H13" i="7"/>
  <c r="G13" i="7"/>
  <c r="F13" i="7"/>
  <c r="E13" i="7"/>
  <c r="I11" i="7"/>
  <c r="H11" i="7"/>
  <c r="G11" i="7"/>
  <c r="F11" i="7"/>
  <c r="E11" i="7"/>
  <c r="I9" i="7"/>
  <c r="H9" i="7"/>
  <c r="G9" i="7"/>
  <c r="F9" i="7"/>
  <c r="E9" i="7"/>
  <c r="I8" i="7"/>
  <c r="H8" i="7"/>
  <c r="G8" i="7"/>
  <c r="F8" i="7"/>
  <c r="E8" i="7"/>
  <c r="I7" i="7"/>
  <c r="H7" i="7"/>
  <c r="F7" i="7"/>
  <c r="E7" i="7"/>
  <c r="G7" i="7"/>
  <c r="D34" i="7" l="1"/>
  <c r="F39" i="7"/>
  <c r="G39" i="7"/>
  <c r="H39" i="7"/>
  <c r="I39" i="7"/>
  <c r="E39" i="7"/>
  <c r="D12" i="7" l="1"/>
  <c r="H38" i="7"/>
  <c r="G38" i="7"/>
  <c r="E38" i="7"/>
  <c r="F38" i="7"/>
  <c r="I38" i="7"/>
  <c r="D18" i="7"/>
  <c r="D33" i="7"/>
  <c r="D23" i="7"/>
  <c r="D31" i="7"/>
  <c r="D17" i="7"/>
  <c r="D29" i="7"/>
  <c r="D19" i="7"/>
  <c r="D11" i="7"/>
  <c r="D15" i="7"/>
  <c r="D21" i="7"/>
  <c r="D13" i="7"/>
  <c r="D10" i="7"/>
  <c r="D24" i="7"/>
  <c r="D26" i="7"/>
  <c r="D61" i="7"/>
  <c r="D46" i="7"/>
  <c r="D7" i="7"/>
  <c r="D9" i="7"/>
  <c r="D44" i="7"/>
  <c r="D27" i="7"/>
  <c r="D49" i="7"/>
  <c r="D8" i="7"/>
  <c r="D30" i="7"/>
  <c r="D40" i="7"/>
  <c r="D56" i="7"/>
  <c r="D45" i="7"/>
  <c r="D65" i="7"/>
  <c r="D51" i="7"/>
  <c r="D28" i="7"/>
  <c r="D36" i="7" l="1"/>
  <c r="I25" i="7"/>
  <c r="H25" i="7"/>
  <c r="G25" i="7"/>
  <c r="F25" i="7"/>
  <c r="E25" i="7"/>
  <c r="I22" i="7"/>
  <c r="D48" i="7"/>
  <c r="D47" i="7"/>
  <c r="E22" i="7"/>
  <c r="H14" i="7"/>
  <c r="G14" i="7"/>
  <c r="E14" i="7"/>
  <c r="F14" i="7"/>
  <c r="I14" i="7"/>
  <c r="I55" i="7"/>
  <c r="H55" i="7"/>
  <c r="G55" i="7"/>
  <c r="E55" i="7"/>
  <c r="F55" i="7"/>
  <c r="I58" i="7"/>
  <c r="E58" i="7"/>
  <c r="G58" i="7"/>
  <c r="H58" i="7"/>
  <c r="F58" i="7"/>
  <c r="G22" i="7"/>
  <c r="E20" i="7"/>
  <c r="F20" i="7"/>
  <c r="G20" i="7"/>
  <c r="I20" i="7"/>
  <c r="H20" i="7"/>
  <c r="I16" i="7"/>
  <c r="E16" i="7"/>
  <c r="H16" i="7"/>
  <c r="F16" i="7"/>
  <c r="G16" i="7"/>
  <c r="E60" i="7"/>
  <c r="H60" i="7"/>
  <c r="F60" i="7"/>
  <c r="I60" i="7"/>
  <c r="G60" i="7"/>
  <c r="H22" i="7"/>
  <c r="F22" i="7"/>
  <c r="E42" i="7" l="1"/>
  <c r="D50" i="7"/>
  <c r="E43" i="7"/>
  <c r="H43" i="7"/>
  <c r="F42" i="7"/>
  <c r="I42" i="7"/>
  <c r="F43" i="7"/>
  <c r="I43" i="7"/>
  <c r="G43" i="7"/>
  <c r="H42" i="7"/>
  <c r="G42" i="7"/>
  <c r="G53" i="7"/>
  <c r="I53" i="7"/>
  <c r="E53" i="7"/>
  <c r="H53" i="7"/>
  <c r="F53" i="7"/>
  <c r="G5" i="7"/>
  <c r="G6" i="7"/>
  <c r="H6" i="7"/>
  <c r="I6" i="7"/>
  <c r="E5" i="7"/>
  <c r="I5" i="7"/>
  <c r="F5" i="7"/>
  <c r="E6" i="7"/>
  <c r="H5" i="7"/>
  <c r="F6" i="7"/>
  <c r="C54" i="5" l="1"/>
  <c r="F73" i="5" l="1"/>
  <c r="G73" i="5"/>
  <c r="E73" i="5"/>
  <c r="C73" i="5"/>
  <c r="D73" i="5"/>
  <c r="E54" i="5"/>
  <c r="D54" i="5"/>
  <c r="G54" i="5" l="1"/>
  <c r="F54" i="5"/>
  <c r="D56" i="5" l="1"/>
  <c r="G56" i="5"/>
  <c r="F56" i="5"/>
  <c r="D64" i="5" l="1"/>
  <c r="G58" i="5"/>
  <c r="G60" i="5"/>
  <c r="F60" i="5"/>
  <c r="D60" i="5"/>
  <c r="F62" i="5"/>
  <c r="D66" i="5"/>
  <c r="F64" i="5"/>
  <c r="D58" i="5"/>
  <c r="F58" i="5"/>
  <c r="D62" i="5"/>
  <c r="F66" i="5"/>
  <c r="C58" i="5"/>
  <c r="C60" i="5"/>
  <c r="C64" i="5"/>
  <c r="C56" i="5"/>
  <c r="C66" i="5"/>
  <c r="C62" i="5"/>
  <c r="E56" i="5"/>
  <c r="E58" i="5" l="1"/>
  <c r="G64" i="5"/>
  <c r="E64" i="5"/>
  <c r="E60" i="5"/>
  <c r="E66" i="5"/>
  <c r="E62" i="5"/>
  <c r="G66" i="5"/>
  <c r="G62" i="5"/>
  <c r="E75" i="5" l="1"/>
  <c r="G75" i="5"/>
  <c r="D75" i="5"/>
  <c r="F75" i="5"/>
  <c r="C75" i="5"/>
  <c r="F85" i="5"/>
  <c r="E85" i="5"/>
  <c r="C85" i="5"/>
  <c r="G85" i="5"/>
  <c r="D85" i="5"/>
  <c r="D77" i="5"/>
  <c r="F77" i="5"/>
  <c r="C77" i="5"/>
  <c r="G77" i="5"/>
  <c r="E77" i="5"/>
  <c r="E81" i="5"/>
  <c r="C81" i="5"/>
  <c r="G81" i="5"/>
  <c r="F81" i="5"/>
  <c r="D81" i="5"/>
  <c r="G79" i="5"/>
  <c r="C79" i="5"/>
  <c r="E79" i="5"/>
  <c r="F79" i="5"/>
  <c r="D79" i="5"/>
  <c r="G83" i="5"/>
  <c r="D83" i="5"/>
  <c r="E83" i="5"/>
  <c r="F83" i="5"/>
  <c r="C83" i="5"/>
  <c r="C87" i="5" l="1"/>
  <c r="D87" i="5"/>
  <c r="F87" i="5"/>
  <c r="E87" i="5"/>
  <c r="G87" i="5"/>
  <c r="G35" i="5" l="1"/>
  <c r="F35" i="5" l="1"/>
  <c r="G33" i="5" l="1"/>
  <c r="G12" i="5" l="1"/>
  <c r="G37" i="5" l="1"/>
  <c r="G8" i="5"/>
  <c r="G31" i="5"/>
  <c r="G10" i="5"/>
  <c r="G14" i="5"/>
  <c r="G22" i="5"/>
  <c r="G45" i="5"/>
  <c r="G41" i="5"/>
  <c r="G18" i="5"/>
  <c r="E35" i="5" l="1"/>
  <c r="G39" i="5" l="1"/>
  <c r="G20" i="5"/>
  <c r="G43" i="5"/>
  <c r="G16" i="5" l="1"/>
  <c r="G29" i="5" l="1"/>
  <c r="G6" i="5" l="1"/>
  <c r="G47" i="5" l="1"/>
  <c r="G24" i="5"/>
  <c r="D35" i="5" l="1"/>
  <c r="F33" i="5" l="1"/>
  <c r="C35" i="5" l="1"/>
  <c r="P35" i="5" l="1"/>
  <c r="K35" i="5"/>
  <c r="L35" i="5"/>
  <c r="O35" i="5"/>
  <c r="M35" i="5"/>
  <c r="N35" i="5"/>
  <c r="J35" i="5"/>
  <c r="F12" i="5"/>
  <c r="F37" i="5" l="1"/>
  <c r="F8" i="5" l="1"/>
  <c r="F31" i="5"/>
  <c r="F14" i="5"/>
  <c r="F10" i="5"/>
  <c r="F18" i="5"/>
  <c r="F41" i="5"/>
  <c r="F22" i="5"/>
  <c r="F45" i="5"/>
  <c r="F39" i="5" l="1"/>
  <c r="E33" i="5"/>
  <c r="F20" i="5"/>
  <c r="F43" i="5"/>
  <c r="F16" i="5" l="1"/>
  <c r="E12" i="5"/>
  <c r="F24" i="5" l="1"/>
  <c r="F6" i="5"/>
  <c r="F29" i="5"/>
  <c r="F47" i="5" l="1"/>
  <c r="D33" i="5" l="1"/>
  <c r="D12" i="5" l="1"/>
  <c r="C33" i="5" l="1"/>
  <c r="E37" i="5"/>
  <c r="J33" i="5" l="1"/>
  <c r="L33" i="5"/>
  <c r="O33" i="5"/>
  <c r="M33" i="5"/>
  <c r="N33" i="5"/>
  <c r="P33" i="5"/>
  <c r="K33" i="5"/>
  <c r="E31" i="5"/>
  <c r="E8" i="5"/>
  <c r="E14" i="5"/>
  <c r="E10" i="5"/>
  <c r="E45" i="5"/>
  <c r="E41" i="5"/>
  <c r="E22" i="5"/>
  <c r="E18" i="5"/>
  <c r="E39" i="5" l="1"/>
  <c r="E20" i="5"/>
  <c r="E43" i="5"/>
  <c r="E16" i="5" l="1"/>
  <c r="C12" i="5" l="1"/>
  <c r="E6" i="5"/>
  <c r="E24" i="5"/>
  <c r="E29" i="5"/>
  <c r="M12" i="5" l="1"/>
  <c r="N12" i="5"/>
  <c r="P12" i="5"/>
  <c r="L12" i="5"/>
  <c r="J12" i="5"/>
  <c r="K12" i="5"/>
  <c r="O12" i="5"/>
  <c r="E47" i="5" l="1"/>
  <c r="D37" i="5" l="1"/>
  <c r="D8" i="5"/>
  <c r="D31" i="5"/>
  <c r="D14" i="5" l="1"/>
  <c r="D10" i="5"/>
  <c r="D41" i="5"/>
  <c r="D45" i="5"/>
  <c r="D22" i="5"/>
  <c r="D18" i="5"/>
  <c r="D39" i="5" l="1"/>
  <c r="D20" i="5" l="1"/>
  <c r="D43" i="5"/>
  <c r="D16" i="5"/>
  <c r="D24" i="5" l="1"/>
  <c r="O31" i="5"/>
  <c r="P31" i="5"/>
  <c r="P45" i="5"/>
  <c r="O45" i="5"/>
  <c r="O41" i="5"/>
  <c r="P41" i="5"/>
  <c r="O22" i="5" l="1"/>
  <c r="P22" i="5"/>
  <c r="P8" i="5"/>
  <c r="O18" i="5"/>
  <c r="P18" i="5"/>
  <c r="O8" i="5"/>
  <c r="D6" i="5"/>
  <c r="D29" i="5"/>
  <c r="D47" i="5" l="1"/>
  <c r="O43" i="5"/>
  <c r="P43" i="5"/>
  <c r="O20" i="5" l="1"/>
  <c r="P20" i="5"/>
  <c r="C8" i="5" l="1"/>
  <c r="C31" i="5"/>
  <c r="C10" i="5" l="1"/>
  <c r="N31" i="5"/>
  <c r="K31" i="5"/>
  <c r="M31" i="5"/>
  <c r="L31" i="5"/>
  <c r="J31" i="5"/>
  <c r="C41" i="5"/>
  <c r="C18" i="5"/>
  <c r="M8" i="5" l="1"/>
  <c r="L8" i="5"/>
  <c r="N8" i="5"/>
  <c r="J8" i="5"/>
  <c r="K8" i="5"/>
  <c r="C37" i="5"/>
  <c r="J41" i="5"/>
  <c r="K41" i="5"/>
  <c r="M41" i="5"/>
  <c r="L41" i="5"/>
  <c r="N41" i="5"/>
  <c r="K10" i="5" l="1"/>
  <c r="O10" i="5"/>
  <c r="M10" i="5"/>
  <c r="N18" i="5"/>
  <c r="L18" i="5"/>
  <c r="J10" i="5"/>
  <c r="P10" i="5"/>
  <c r="K18" i="5"/>
  <c r="L10" i="5"/>
  <c r="J18" i="5"/>
  <c r="M18" i="5"/>
  <c r="N10" i="5"/>
  <c r="C14" i="5"/>
  <c r="J37" i="5"/>
  <c r="O37" i="5"/>
  <c r="M37" i="5"/>
  <c r="L37" i="5"/>
  <c r="K37" i="5"/>
  <c r="N37" i="5"/>
  <c r="P37" i="5"/>
  <c r="C43" i="5"/>
  <c r="C20" i="5"/>
  <c r="C45" i="5"/>
  <c r="M43" i="5" l="1"/>
  <c r="L43" i="5"/>
  <c r="N43" i="5"/>
  <c r="K43" i="5"/>
  <c r="J43" i="5"/>
  <c r="K45" i="5"/>
  <c r="J45" i="5"/>
  <c r="L45" i="5"/>
  <c r="N45" i="5"/>
  <c r="M45" i="5"/>
  <c r="K20" i="5" l="1"/>
  <c r="N20" i="5"/>
  <c r="O14" i="5"/>
  <c r="L20" i="5"/>
  <c r="J14" i="5"/>
  <c r="J20" i="5"/>
  <c r="L14" i="5"/>
  <c r="K14" i="5"/>
  <c r="P14" i="5"/>
  <c r="M20" i="5"/>
  <c r="N14" i="5"/>
  <c r="M14" i="5"/>
  <c r="C22" i="5"/>
  <c r="L22" i="5" l="1"/>
  <c r="K22" i="5"/>
  <c r="M22" i="5"/>
  <c r="J22" i="5"/>
  <c r="N22" i="5"/>
  <c r="C39" i="5" l="1"/>
  <c r="C16" i="5" l="1"/>
  <c r="M39" i="5"/>
  <c r="O39" i="5"/>
  <c r="K39" i="5"/>
  <c r="N39" i="5"/>
  <c r="P39" i="5"/>
  <c r="L39" i="5"/>
  <c r="J39" i="5"/>
  <c r="N16" i="5" l="1"/>
  <c r="L16" i="5"/>
  <c r="O16" i="5"/>
  <c r="P16" i="5"/>
  <c r="M16" i="5"/>
  <c r="J16" i="5"/>
  <c r="K16" i="5"/>
  <c r="C29" i="5" l="1"/>
  <c r="C47" i="5"/>
  <c r="P29" i="5" l="1"/>
  <c r="O29" i="5"/>
  <c r="C6" i="5"/>
  <c r="K29" i="5"/>
  <c r="N29" i="5"/>
  <c r="L29" i="5"/>
  <c r="M29" i="5"/>
  <c r="J29" i="5"/>
  <c r="L47" i="5"/>
  <c r="J47" i="5"/>
  <c r="M47" i="5"/>
  <c r="N47" i="5"/>
  <c r="K47" i="5"/>
  <c r="O47" i="5" l="1"/>
  <c r="P47" i="5"/>
  <c r="C24" i="5"/>
  <c r="M24" i="5" l="1"/>
  <c r="L24" i="5"/>
  <c r="J6" i="5"/>
  <c r="M6" i="5"/>
  <c r="K24" i="5"/>
  <c r="K6" i="5"/>
  <c r="N24" i="5"/>
  <c r="N6" i="5"/>
  <c r="L6" i="5"/>
  <c r="J24" i="5"/>
  <c r="O24" i="5" l="1"/>
  <c r="P6" i="5"/>
  <c r="P24" i="5"/>
  <c r="O6" i="5"/>
  <c r="D10" i="2" l="1"/>
  <c r="C7" i="10" l="1"/>
  <c r="C51" i="2"/>
  <c r="C7" i="4"/>
  <c r="E10" i="2" l="1"/>
  <c r="G10" i="2"/>
  <c r="H10" i="2"/>
  <c r="I10" i="2"/>
  <c r="J10" i="2"/>
  <c r="K10" i="2"/>
  <c r="D11" i="2"/>
  <c r="E11" i="2"/>
  <c r="F11" i="2"/>
  <c r="G11" i="2"/>
  <c r="H11" i="2"/>
  <c r="I11" i="2"/>
  <c r="J11" i="2"/>
  <c r="K11" i="2"/>
  <c r="D12" i="2"/>
  <c r="E12" i="2"/>
  <c r="F12" i="2"/>
  <c r="G12" i="2"/>
  <c r="H12" i="2"/>
  <c r="I12" i="2"/>
  <c r="J12" i="2"/>
  <c r="K12" i="2"/>
  <c r="D30" i="2"/>
  <c r="C11" i="10" l="1"/>
  <c r="C11" i="4"/>
  <c r="C9" i="4"/>
  <c r="C9" i="10"/>
  <c r="J9" i="4"/>
  <c r="J9" i="10"/>
  <c r="I9" i="10"/>
  <c r="I9" i="4"/>
  <c r="H11" i="10"/>
  <c r="H11" i="4"/>
  <c r="H9" i="10"/>
  <c r="H9" i="4"/>
  <c r="H7" i="4"/>
  <c r="H7" i="10"/>
  <c r="G51" i="2"/>
  <c r="J7" i="10"/>
  <c r="J7" i="4"/>
  <c r="I51" i="2"/>
  <c r="H51" i="2"/>
  <c r="I7" i="10"/>
  <c r="I7" i="4"/>
  <c r="G9" i="4"/>
  <c r="G9" i="10"/>
  <c r="G7" i="10"/>
  <c r="F51" i="2"/>
  <c r="G7" i="4"/>
  <c r="J11" i="10"/>
  <c r="J11" i="4"/>
  <c r="I11" i="10"/>
  <c r="I11" i="4"/>
  <c r="G11" i="10"/>
  <c r="G11" i="4"/>
  <c r="F11" i="10"/>
  <c r="F11" i="4"/>
  <c r="F9" i="4"/>
  <c r="F9" i="10"/>
  <c r="F7" i="10"/>
  <c r="F7" i="4"/>
  <c r="E51" i="2"/>
  <c r="C26" i="4"/>
  <c r="M7" i="10"/>
  <c r="E11" i="10"/>
  <c r="E11" i="4"/>
  <c r="E9" i="4"/>
  <c r="E9" i="10"/>
  <c r="E7" i="10"/>
  <c r="E7" i="4"/>
  <c r="D11" i="10"/>
  <c r="D11" i="4"/>
  <c r="D9" i="4"/>
  <c r="D9" i="10"/>
  <c r="D51" i="2"/>
  <c r="D7" i="4"/>
  <c r="D7" i="10"/>
  <c r="E30" i="2"/>
  <c r="F30" i="2"/>
  <c r="H30" i="2"/>
  <c r="G30" i="2"/>
  <c r="H31" i="2"/>
  <c r="H32" i="2"/>
  <c r="E32" i="2"/>
  <c r="E31" i="2"/>
  <c r="D31" i="2"/>
  <c r="F32" i="2"/>
  <c r="K32" i="2"/>
  <c r="K30" i="2"/>
  <c r="D32" i="2"/>
  <c r="K31" i="2"/>
  <c r="J31" i="2"/>
  <c r="J30" i="2"/>
  <c r="F31" i="2"/>
  <c r="G32" i="2"/>
  <c r="J32" i="2"/>
  <c r="G31" i="2"/>
  <c r="I32" i="2"/>
  <c r="I31" i="2"/>
  <c r="I30" i="2"/>
  <c r="O9" i="10" l="1"/>
  <c r="E28" i="4"/>
  <c r="J26" i="4"/>
  <c r="T7" i="10"/>
  <c r="P11" i="10"/>
  <c r="F30" i="4"/>
  <c r="O11" i="10"/>
  <c r="E30" i="4"/>
  <c r="O7" i="10"/>
  <c r="E26" i="4"/>
  <c r="H26" i="4"/>
  <c r="R7" i="10"/>
  <c r="I28" i="4"/>
  <c r="S9" i="10"/>
  <c r="D30" i="4"/>
  <c r="N11" i="10"/>
  <c r="D26" i="4"/>
  <c r="N7" i="10"/>
  <c r="I26" i="4"/>
  <c r="S7" i="10"/>
  <c r="J28" i="4"/>
  <c r="T9" i="10"/>
  <c r="Q11" i="10"/>
  <c r="G30" i="4"/>
  <c r="C28" i="4"/>
  <c r="M9" i="10"/>
  <c r="D28" i="4"/>
  <c r="N9" i="10"/>
  <c r="R9" i="10"/>
  <c r="H28" i="4"/>
  <c r="H30" i="4"/>
  <c r="R11" i="10"/>
  <c r="M11" i="10"/>
  <c r="C30" i="4"/>
  <c r="G28" i="4"/>
  <c r="Q9" i="10"/>
  <c r="P9" i="10"/>
  <c r="F28" i="4"/>
  <c r="P7" i="10"/>
  <c r="F26" i="4"/>
  <c r="S11" i="10"/>
  <c r="I30" i="4"/>
  <c r="J30" i="4"/>
  <c r="T11" i="10"/>
  <c r="G26" i="4"/>
  <c r="Q7" i="10"/>
  <c r="J14" i="2"/>
  <c r="H52" i="2" s="1"/>
  <c r="I14" i="2"/>
  <c r="G52" i="2" s="1"/>
  <c r="K34" i="2" l="1"/>
  <c r="K14" i="2"/>
  <c r="I52" i="2" s="1"/>
  <c r="I34" i="2"/>
  <c r="J34" i="2"/>
  <c r="H14" i="2" l="1"/>
  <c r="F52" i="2" s="1"/>
  <c r="D14" i="2"/>
  <c r="C52" i="2" s="1"/>
  <c r="G14" i="2"/>
  <c r="E52" i="2" s="1"/>
  <c r="E14" i="2"/>
  <c r="D52" i="2" s="1"/>
  <c r="F14" i="2"/>
  <c r="G34" i="2" l="1"/>
  <c r="D34" i="2"/>
  <c r="E34" i="2"/>
  <c r="H34" i="2"/>
  <c r="F34" i="2"/>
  <c r="T97" i="10" l="1"/>
  <c r="T94" i="10"/>
  <c r="G46" i="10"/>
  <c r="T91" i="10"/>
  <c r="T88" i="10"/>
  <c r="F97" i="10" l="1"/>
  <c r="F109" i="10"/>
  <c r="N132" i="10"/>
  <c r="N147" i="10"/>
  <c r="N126" i="10"/>
  <c r="C109" i="10"/>
  <c r="F85" i="10"/>
  <c r="F79" i="10"/>
  <c r="N120" i="10"/>
  <c r="F82" i="10"/>
  <c r="F106" i="10"/>
  <c r="E106" i="10"/>
  <c r="F70" i="10"/>
  <c r="N105" i="10"/>
  <c r="N144" i="10"/>
  <c r="N111" i="10"/>
  <c r="F91" i="10"/>
  <c r="N129" i="10"/>
  <c r="C106" i="10"/>
  <c r="F64" i="10"/>
  <c r="E109" i="10"/>
  <c r="G56" i="10"/>
  <c r="F67" i="10"/>
  <c r="N117" i="10"/>
  <c r="D109" i="10"/>
  <c r="N114" i="10"/>
  <c r="F76" i="10"/>
  <c r="N108" i="10"/>
  <c r="F73" i="10"/>
  <c r="D106" i="10"/>
  <c r="G58" i="10"/>
  <c r="N102" i="10"/>
  <c r="N135" i="10"/>
  <c r="F88" i="10"/>
  <c r="B109" i="10"/>
  <c r="N123" i="10"/>
  <c r="G42" i="10"/>
  <c r="B106" i="10"/>
  <c r="F95" i="10" l="1"/>
  <c r="F94" i="10"/>
  <c r="N104" i="10"/>
  <c r="D107" i="10"/>
  <c r="C110" i="10"/>
  <c r="R147" i="10"/>
  <c r="D110" i="10"/>
  <c r="S147" i="10"/>
  <c r="T132" i="10"/>
  <c r="T144" i="10"/>
  <c r="T135" i="10"/>
  <c r="P144" i="10"/>
  <c r="T147" i="10"/>
  <c r="P147" i="10"/>
  <c r="S144" i="10"/>
  <c r="L143" i="10"/>
  <c r="R144" i="10"/>
  <c r="L146" i="10"/>
  <c r="C107" i="10"/>
  <c r="Q144" i="10"/>
  <c r="B110" i="10"/>
  <c r="B107" i="10"/>
  <c r="F68" i="10"/>
  <c r="T105" i="10"/>
  <c r="N44" i="10"/>
  <c r="T44" i="10"/>
  <c r="M83" i="10"/>
  <c r="S93" i="10"/>
  <c r="E107" i="10"/>
  <c r="M143" i="10"/>
  <c r="J146" i="10"/>
  <c r="J86" i="10"/>
  <c r="L83" i="10"/>
  <c r="N68" i="10"/>
  <c r="N128" i="10"/>
  <c r="T129" i="10"/>
  <c r="T68" i="10"/>
  <c r="F92" i="10"/>
  <c r="T114" i="10"/>
  <c r="N53" i="10"/>
  <c r="T53" i="10"/>
  <c r="N113" i="10"/>
  <c r="F77" i="10"/>
  <c r="M86" i="10"/>
  <c r="S96" i="10"/>
  <c r="M146" i="10"/>
  <c r="E110" i="10"/>
  <c r="N56" i="10"/>
  <c r="T56" i="10"/>
  <c r="T117" i="10"/>
  <c r="F80" i="10"/>
  <c r="N116" i="10"/>
  <c r="T90" i="10"/>
  <c r="N134" i="10"/>
  <c r="F98" i="10"/>
  <c r="N74" i="10"/>
  <c r="T96" i="10"/>
  <c r="N146" i="10"/>
  <c r="N86" i="10"/>
  <c r="F110" i="10"/>
  <c r="J143" i="10"/>
  <c r="J83" i="10"/>
  <c r="F89" i="10"/>
  <c r="N65" i="10"/>
  <c r="T65" i="10"/>
  <c r="T126" i="10"/>
  <c r="N125" i="10"/>
  <c r="T87" i="10"/>
  <c r="N131" i="10"/>
  <c r="N71" i="10"/>
  <c r="L86" i="10"/>
  <c r="N41" i="10"/>
  <c r="T41" i="10"/>
  <c r="F65" i="10"/>
  <c r="T102" i="10"/>
  <c r="N101" i="10"/>
  <c r="N59" i="10"/>
  <c r="T120" i="10"/>
  <c r="F83" i="10"/>
  <c r="N119" i="10"/>
  <c r="T59" i="10"/>
  <c r="N110" i="10"/>
  <c r="T111" i="10"/>
  <c r="F74" i="10"/>
  <c r="N50" i="10"/>
  <c r="T50" i="10"/>
  <c r="K143" i="10"/>
  <c r="K83" i="10"/>
  <c r="N47" i="10"/>
  <c r="F71" i="10"/>
  <c r="N107" i="10"/>
  <c r="T108" i="10"/>
  <c r="T47" i="10"/>
  <c r="N122" i="10"/>
  <c r="N62" i="10"/>
  <c r="F86" i="10"/>
  <c r="T123" i="10"/>
  <c r="T62" i="10"/>
  <c r="K146" i="10"/>
  <c r="Q147" i="10"/>
  <c r="K86" i="10"/>
  <c r="T93" i="10"/>
  <c r="N83" i="10"/>
  <c r="N143" i="10"/>
  <c r="F107" i="10"/>
  <c r="R96" i="10" l="1"/>
  <c r="R93" i="10"/>
  <c r="N87" i="10"/>
  <c r="L84" i="10"/>
  <c r="L87" i="10"/>
  <c r="Q93" i="10"/>
  <c r="Q96" i="10"/>
  <c r="K87" i="10"/>
  <c r="K84" i="10"/>
  <c r="N63" i="10"/>
  <c r="N48" i="10"/>
  <c r="P93" i="10"/>
  <c r="N57" i="10"/>
  <c r="M87" i="10"/>
  <c r="N69" i="10"/>
  <c r="J87" i="10"/>
  <c r="P96" i="10"/>
  <c r="N45" i="10"/>
  <c r="M84" i="10"/>
  <c r="N54" i="10"/>
  <c r="N60" i="10"/>
  <c r="N42" i="10"/>
  <c r="N66" i="10"/>
  <c r="N75" i="10"/>
  <c r="N84" i="10"/>
  <c r="N72" i="10"/>
  <c r="N51" i="10"/>
  <c r="J84" i="10"/>
  <c r="S97" i="10" l="1"/>
  <c r="Q94" i="10" l="1"/>
  <c r="S94" i="10"/>
  <c r="P94" i="10"/>
  <c r="P97" i="10"/>
  <c r="R94" i="10" l="1"/>
  <c r="Q97" i="10" l="1"/>
  <c r="R97" i="10"/>
  <c r="M105" i="10" l="1"/>
  <c r="M126" i="10" l="1"/>
  <c r="M108" i="10"/>
  <c r="M123" i="10"/>
  <c r="M144" i="10"/>
  <c r="M129" i="10"/>
  <c r="M147" i="10"/>
  <c r="M111" i="10"/>
  <c r="M114" i="10"/>
  <c r="M102" i="10"/>
  <c r="M117" i="10"/>
  <c r="M120" i="10"/>
  <c r="F58" i="10" l="1"/>
  <c r="F56" i="10"/>
  <c r="G44" i="10" l="1"/>
  <c r="S51" i="10"/>
  <c r="S54" i="10"/>
  <c r="T42" i="10"/>
  <c r="S66" i="10"/>
  <c r="S42" i="10"/>
  <c r="S45" i="10"/>
  <c r="S60" i="10"/>
  <c r="S69" i="10"/>
  <c r="S63" i="10"/>
  <c r="S48" i="10"/>
  <c r="S57" i="10"/>
  <c r="T57" i="10"/>
  <c r="T48" i="10"/>
  <c r="T63" i="10"/>
  <c r="T54" i="10"/>
  <c r="T51" i="10"/>
  <c r="T66" i="10"/>
  <c r="T69" i="10"/>
  <c r="T45" i="10"/>
  <c r="T60" i="10"/>
  <c r="E70" i="10"/>
  <c r="E76" i="10"/>
  <c r="M47" i="10" l="1"/>
  <c r="S108" i="10"/>
  <c r="E71" i="10"/>
  <c r="M107" i="10"/>
  <c r="S47" i="10"/>
  <c r="E77" i="10"/>
  <c r="M53" i="10"/>
  <c r="M113" i="10"/>
  <c r="S53" i="10"/>
  <c r="S114" i="10"/>
  <c r="C100" i="10"/>
  <c r="C97" i="10"/>
  <c r="C94" i="10"/>
  <c r="C103" i="10"/>
  <c r="B85" i="10"/>
  <c r="B97" i="10"/>
  <c r="D79" i="10"/>
  <c r="D70" i="10"/>
  <c r="D73" i="10"/>
  <c r="D67" i="10"/>
  <c r="C91" i="10"/>
  <c r="B73" i="10"/>
  <c r="D82" i="10"/>
  <c r="C64" i="10"/>
  <c r="C70" i="10"/>
  <c r="B79" i="10"/>
  <c r="B94" i="10"/>
  <c r="D85" i="10"/>
  <c r="C67" i="10"/>
  <c r="B70" i="10"/>
  <c r="C88" i="10"/>
  <c r="D76" i="10"/>
  <c r="C82" i="10"/>
  <c r="B91" i="10"/>
  <c r="D91" i="10"/>
  <c r="B100" i="10"/>
  <c r="B67" i="10"/>
  <c r="C73" i="10"/>
  <c r="D64" i="10"/>
  <c r="C76" i="10"/>
  <c r="C85" i="10"/>
  <c r="C79" i="10"/>
  <c r="B76" i="10"/>
  <c r="B88" i="10"/>
  <c r="D88" i="10"/>
  <c r="B82" i="10"/>
  <c r="B64" i="10"/>
  <c r="M41" i="10" l="1"/>
  <c r="E64" i="10"/>
  <c r="E83" i="10"/>
  <c r="E82" i="10"/>
  <c r="S105" i="10"/>
  <c r="E67" i="10"/>
  <c r="M110" i="10"/>
  <c r="E73" i="10"/>
  <c r="M65" i="10"/>
  <c r="E88" i="10"/>
  <c r="R132" i="10"/>
  <c r="D94" i="10"/>
  <c r="R75" i="10"/>
  <c r="D97" i="10"/>
  <c r="P81" i="10"/>
  <c r="B103" i="10"/>
  <c r="M128" i="10"/>
  <c r="E91" i="10"/>
  <c r="R78" i="10"/>
  <c r="D100" i="10"/>
  <c r="M62" i="10"/>
  <c r="E85" i="10"/>
  <c r="M116" i="10"/>
  <c r="E79" i="10"/>
  <c r="R81" i="10"/>
  <c r="D103" i="10"/>
  <c r="D98" i="10"/>
  <c r="L134" i="10"/>
  <c r="R135" i="10"/>
  <c r="L131" i="10"/>
  <c r="D95" i="10"/>
  <c r="R72" i="10"/>
  <c r="R138" i="10"/>
  <c r="D101" i="10"/>
  <c r="E92" i="10"/>
  <c r="L137" i="10"/>
  <c r="S126" i="10"/>
  <c r="S120" i="10"/>
  <c r="S102" i="10"/>
  <c r="R141" i="10"/>
  <c r="L140" i="10"/>
  <c r="D104" i="10"/>
  <c r="S65" i="10"/>
  <c r="M125" i="10"/>
  <c r="E89" i="10"/>
  <c r="S111" i="10"/>
  <c r="S68" i="10"/>
  <c r="S129" i="10"/>
  <c r="E65" i="10"/>
  <c r="M101" i="10"/>
  <c r="S59" i="10"/>
  <c r="M119" i="10"/>
  <c r="S41" i="10"/>
  <c r="E74" i="10"/>
  <c r="S50" i="10"/>
  <c r="M104" i="10"/>
  <c r="S62" i="10"/>
  <c r="M122" i="10"/>
  <c r="S123" i="10"/>
  <c r="E80" i="10"/>
  <c r="E86" i="10"/>
  <c r="S117" i="10"/>
  <c r="S56" i="10"/>
  <c r="E68" i="10"/>
  <c r="S44" i="10"/>
  <c r="J104" i="10"/>
  <c r="M42" i="10"/>
  <c r="K104" i="10"/>
  <c r="L104" i="10"/>
  <c r="M66" i="10"/>
  <c r="M63" i="10"/>
  <c r="M48" i="10"/>
  <c r="M54" i="10"/>
  <c r="Q72" i="10"/>
  <c r="C98" i="10"/>
  <c r="Q81" i="10"/>
  <c r="Q78" i="10"/>
  <c r="K77" i="10"/>
  <c r="K137" i="10"/>
  <c r="Q138" i="10"/>
  <c r="C101" i="10"/>
  <c r="K74" i="10"/>
  <c r="Q75" i="10"/>
  <c r="K134" i="10"/>
  <c r="Q135" i="10"/>
  <c r="Q132" i="10"/>
  <c r="K131" i="10"/>
  <c r="K71" i="10"/>
  <c r="C95" i="10"/>
  <c r="K140" i="10"/>
  <c r="C104" i="10"/>
  <c r="K80" i="10"/>
  <c r="Q141" i="10"/>
  <c r="P135" i="10"/>
  <c r="P72" i="10"/>
  <c r="P75" i="10"/>
  <c r="P78" i="10"/>
  <c r="D68" i="10"/>
  <c r="R105" i="10"/>
  <c r="C68" i="10"/>
  <c r="Q105" i="10"/>
  <c r="B68" i="10"/>
  <c r="P105" i="10"/>
  <c r="L44" i="10"/>
  <c r="R44" i="10"/>
  <c r="K44" i="10"/>
  <c r="Q44" i="10"/>
  <c r="J44" i="10"/>
  <c r="P44" i="10"/>
  <c r="P120" i="10"/>
  <c r="J119" i="10"/>
  <c r="J59" i="10"/>
  <c r="P59" i="10"/>
  <c r="B83" i="10"/>
  <c r="J80" i="10"/>
  <c r="P141" i="10"/>
  <c r="J140" i="10"/>
  <c r="B104" i="10"/>
  <c r="P126" i="10"/>
  <c r="P65" i="10"/>
  <c r="J65" i="10"/>
  <c r="B89" i="10"/>
  <c r="J125" i="10"/>
  <c r="Q62" i="10"/>
  <c r="C86" i="10"/>
  <c r="K62" i="10"/>
  <c r="K122" i="10"/>
  <c r="Q123" i="10"/>
  <c r="L101" i="10"/>
  <c r="R102" i="10"/>
  <c r="R41" i="10"/>
  <c r="D65" i="10"/>
  <c r="L41" i="10"/>
  <c r="C65" i="10"/>
  <c r="K41" i="10"/>
  <c r="Q102" i="10"/>
  <c r="K101" i="10"/>
  <c r="Q41" i="10"/>
  <c r="L125" i="10"/>
  <c r="R65" i="10"/>
  <c r="L65" i="10"/>
  <c r="D89" i="10"/>
  <c r="R126" i="10"/>
  <c r="K53" i="10"/>
  <c r="C77" i="10"/>
  <c r="Q114" i="10"/>
  <c r="Q53" i="10"/>
  <c r="K113" i="10"/>
  <c r="B80" i="10"/>
  <c r="J116" i="10"/>
  <c r="P56" i="10"/>
  <c r="J56" i="10"/>
  <c r="P117" i="10"/>
  <c r="J53" i="10"/>
  <c r="J113" i="10"/>
  <c r="B77" i="10"/>
  <c r="P114" i="10"/>
  <c r="P53" i="10"/>
  <c r="K119" i="10"/>
  <c r="K59" i="10"/>
  <c r="C83" i="10"/>
  <c r="Q120" i="10"/>
  <c r="Q59" i="10"/>
  <c r="J47" i="10"/>
  <c r="P108" i="10"/>
  <c r="J107" i="10"/>
  <c r="P47" i="10"/>
  <c r="B71" i="10"/>
  <c r="Q68" i="10"/>
  <c r="C92" i="10"/>
  <c r="K68" i="10"/>
  <c r="K128" i="10"/>
  <c r="Q129" i="10"/>
  <c r="J137" i="10"/>
  <c r="J77" i="10"/>
  <c r="P138" i="10"/>
  <c r="B101" i="10"/>
  <c r="J68" i="10"/>
  <c r="J128" i="10"/>
  <c r="P129" i="10"/>
  <c r="B92" i="10"/>
  <c r="P68" i="10"/>
  <c r="Q47" i="10"/>
  <c r="Q108" i="10"/>
  <c r="C71" i="10"/>
  <c r="K107" i="10"/>
  <c r="K47" i="10"/>
  <c r="L56" i="10"/>
  <c r="R117" i="10"/>
  <c r="D80" i="10"/>
  <c r="L116" i="10"/>
  <c r="R56" i="10"/>
  <c r="J134" i="10"/>
  <c r="J74" i="10"/>
  <c r="B98" i="10"/>
  <c r="Q50" i="10"/>
  <c r="K50" i="10"/>
  <c r="K110" i="10"/>
  <c r="C74" i="10"/>
  <c r="Q111" i="10"/>
  <c r="R68" i="10"/>
  <c r="D92" i="10"/>
  <c r="R129" i="10"/>
  <c r="L128" i="10"/>
  <c r="L68" i="10"/>
  <c r="R123" i="10"/>
  <c r="L122" i="10"/>
  <c r="D86" i="10"/>
  <c r="R62" i="10"/>
  <c r="L62" i="10"/>
  <c r="D83" i="10"/>
  <c r="L59" i="10"/>
  <c r="L119" i="10"/>
  <c r="R59" i="10"/>
  <c r="R120" i="10"/>
  <c r="C80" i="10"/>
  <c r="K56" i="10"/>
  <c r="Q56" i="10"/>
  <c r="Q117" i="10"/>
  <c r="K116" i="10"/>
  <c r="K125" i="10"/>
  <c r="K65" i="10"/>
  <c r="C89" i="10"/>
  <c r="Q126" i="10"/>
  <c r="Q65" i="10"/>
  <c r="J110" i="10"/>
  <c r="P50" i="10"/>
  <c r="P111" i="10"/>
  <c r="B74" i="10"/>
  <c r="J50" i="10"/>
  <c r="J62" i="10"/>
  <c r="J122" i="10"/>
  <c r="P62" i="10"/>
  <c r="B86" i="10"/>
  <c r="P123" i="10"/>
  <c r="P102" i="10"/>
  <c r="J101" i="10"/>
  <c r="P41" i="10"/>
  <c r="J41" i="10"/>
  <c r="B65" i="10"/>
  <c r="R53" i="10"/>
  <c r="D77" i="10"/>
  <c r="L113" i="10"/>
  <c r="R114" i="10"/>
  <c r="L53" i="10"/>
  <c r="B95" i="10"/>
  <c r="J71" i="10"/>
  <c r="J131" i="10"/>
  <c r="P132" i="10"/>
  <c r="L50" i="10"/>
  <c r="L110" i="10"/>
  <c r="D74" i="10"/>
  <c r="R111" i="10"/>
  <c r="R50" i="10"/>
  <c r="L47" i="10"/>
  <c r="R47" i="10"/>
  <c r="L107" i="10"/>
  <c r="R108" i="10"/>
  <c r="D71" i="10"/>
  <c r="L81" i="10" l="1"/>
  <c r="L80" i="10"/>
  <c r="L78" i="10"/>
  <c r="L77" i="10"/>
  <c r="M45" i="10"/>
  <c r="M44" i="10"/>
  <c r="M57" i="10"/>
  <c r="M56" i="10"/>
  <c r="M69" i="10"/>
  <c r="M68" i="10"/>
  <c r="L72" i="10"/>
  <c r="L71" i="10"/>
  <c r="L75" i="10"/>
  <c r="L74" i="10"/>
  <c r="M51" i="10"/>
  <c r="M50" i="10"/>
  <c r="M60" i="10"/>
  <c r="M59" i="10"/>
  <c r="K72" i="10"/>
  <c r="K75" i="10"/>
  <c r="K81" i="10"/>
  <c r="K78" i="10"/>
  <c r="L63" i="10"/>
  <c r="K63" i="10"/>
  <c r="L60" i="10"/>
  <c r="L48" i="10"/>
  <c r="K57" i="10"/>
  <c r="K51" i="10"/>
  <c r="J69" i="10"/>
  <c r="J51" i="10"/>
  <c r="J78" i="10"/>
  <c r="J48" i="10"/>
  <c r="J54" i="10"/>
  <c r="J45" i="10"/>
  <c r="J63" i="10"/>
  <c r="L69" i="10"/>
  <c r="L57" i="10"/>
  <c r="K54" i="10"/>
  <c r="L54" i="10"/>
  <c r="J42" i="10"/>
  <c r="K66" i="10"/>
  <c r="K69" i="10"/>
  <c r="K60" i="10"/>
  <c r="J57" i="10"/>
  <c r="L66" i="10"/>
  <c r="J60" i="10"/>
  <c r="K45" i="10"/>
  <c r="J75" i="10"/>
  <c r="K48" i="10"/>
  <c r="K42" i="10"/>
  <c r="J66" i="10"/>
  <c r="L45" i="10"/>
  <c r="L51" i="10"/>
  <c r="J72" i="10"/>
  <c r="L42" i="10"/>
  <c r="J81" i="10"/>
  <c r="R42" i="10" l="1"/>
  <c r="Q42" i="10" l="1"/>
  <c r="Q73" i="10" l="1"/>
  <c r="R73" i="10"/>
  <c r="Q76" i="10"/>
  <c r="R76" i="10"/>
  <c r="Q79" i="10"/>
  <c r="R79" i="10"/>
  <c r="Q82" i="10"/>
  <c r="R82" i="10"/>
  <c r="Q66" i="10"/>
  <c r="R66" i="10"/>
  <c r="Q60" i="10"/>
  <c r="R60" i="10"/>
  <c r="K138" i="10"/>
  <c r="L138" i="10"/>
  <c r="K117" i="10"/>
  <c r="L117" i="10"/>
  <c r="Q45" i="10"/>
  <c r="R45" i="10"/>
  <c r="Q57" i="10"/>
  <c r="R57" i="10"/>
  <c r="K135" i="10"/>
  <c r="L135" i="10"/>
  <c r="K141" i="10"/>
  <c r="L141" i="10"/>
  <c r="Q51" i="10"/>
  <c r="R51" i="10"/>
  <c r="K126" i="10"/>
  <c r="L126" i="10"/>
  <c r="K132" i="10"/>
  <c r="L132" i="10"/>
  <c r="Q63" i="10"/>
  <c r="R63" i="10"/>
  <c r="K120" i="10"/>
  <c r="L120" i="10"/>
  <c r="K123" i="10"/>
  <c r="L123" i="10"/>
  <c r="Q54" i="10"/>
  <c r="R54" i="10"/>
  <c r="K114" i="10"/>
  <c r="L114" i="10"/>
  <c r="K147" i="10"/>
  <c r="L147" i="10"/>
  <c r="Q48" i="10"/>
  <c r="R48" i="10"/>
  <c r="K108" i="10"/>
  <c r="L108" i="10"/>
  <c r="K144" i="10"/>
  <c r="L144" i="10"/>
  <c r="Q69" i="10"/>
  <c r="R69" i="10"/>
  <c r="K102" i="10"/>
  <c r="L102" i="10"/>
  <c r="K111" i="10"/>
  <c r="L111" i="10"/>
  <c r="K105" i="10"/>
  <c r="L105" i="10"/>
  <c r="K129" i="10"/>
  <c r="L129" i="10"/>
  <c r="J141" i="10"/>
  <c r="J111" i="10"/>
  <c r="J132" i="10"/>
  <c r="P60" i="10"/>
  <c r="P79" i="10"/>
  <c r="P66" i="10"/>
  <c r="J135" i="10"/>
  <c r="J114" i="10"/>
  <c r="P63" i="10"/>
  <c r="P57" i="10"/>
  <c r="P42" i="10"/>
  <c r="J144" i="10"/>
  <c r="J147" i="10"/>
  <c r="J123" i="10"/>
  <c r="J108" i="10"/>
  <c r="J129" i="10"/>
  <c r="J120" i="10"/>
  <c r="J117" i="10"/>
  <c r="J105" i="10"/>
  <c r="J138" i="10"/>
  <c r="J126" i="10"/>
  <c r="J102" i="10"/>
  <c r="P54" i="10"/>
  <c r="P51" i="10"/>
  <c r="P69" i="10"/>
  <c r="P82" i="10"/>
  <c r="P73" i="10"/>
  <c r="P48" i="10"/>
  <c r="P45" i="10"/>
  <c r="P76" i="10"/>
  <c r="D58" i="10" l="1"/>
  <c r="E58" i="10"/>
  <c r="D56" i="10"/>
  <c r="E56" i="10"/>
  <c r="C58" i="10"/>
  <c r="C56" i="10"/>
  <c r="P145" i="10" l="1"/>
  <c r="R133" i="10"/>
  <c r="R136" i="10"/>
  <c r="P106" i="10"/>
  <c r="Q121" i="10"/>
  <c r="P139" i="10"/>
  <c r="Q133" i="10"/>
  <c r="Q136" i="10"/>
  <c r="Q115" i="10"/>
  <c r="Q148" i="10"/>
  <c r="R145" i="10"/>
  <c r="R148" i="10"/>
  <c r="S148" i="10"/>
  <c r="T121" i="10"/>
  <c r="R115" i="10"/>
  <c r="S115" i="10"/>
  <c r="R103" i="10"/>
  <c r="T118" i="10"/>
  <c r="T103" i="10"/>
  <c r="T133" i="10"/>
  <c r="R112" i="10"/>
  <c r="S121" i="10"/>
  <c r="R121" i="10"/>
  <c r="T148" i="10"/>
  <c r="F51" i="10"/>
  <c r="T145" i="10"/>
  <c r="G53" i="10"/>
  <c r="S145" i="10"/>
  <c r="R109" i="10"/>
  <c r="T115" i="10"/>
  <c r="S112" i="10"/>
  <c r="S109" i="10"/>
  <c r="T136" i="10"/>
  <c r="R124" i="10"/>
  <c r="S118" i="10"/>
  <c r="R127" i="10"/>
  <c r="T112" i="10"/>
  <c r="T106" i="10"/>
  <c r="E51" i="10"/>
  <c r="F53" i="10"/>
  <c r="E53" i="10"/>
  <c r="T127" i="10"/>
  <c r="T124" i="10"/>
  <c r="S127" i="10"/>
  <c r="S124" i="10"/>
  <c r="T130" i="10"/>
  <c r="S103" i="10"/>
  <c r="G51" i="10"/>
  <c r="R118" i="10"/>
  <c r="R130" i="10"/>
  <c r="R142" i="10"/>
  <c r="S106" i="10"/>
  <c r="R106" i="10"/>
  <c r="S130" i="10"/>
  <c r="R139" i="10"/>
  <c r="T109" i="10"/>
  <c r="Q145" i="10" l="1"/>
  <c r="P103" i="10"/>
  <c r="P112" i="10"/>
  <c r="P130" i="10"/>
  <c r="P118" i="10"/>
  <c r="Q130" i="10"/>
  <c r="P127" i="10"/>
  <c r="P109" i="10"/>
  <c r="Q109" i="10"/>
  <c r="C53" i="10"/>
  <c r="P124" i="10"/>
  <c r="Q112" i="10"/>
  <c r="P136" i="10"/>
  <c r="P133" i="10"/>
  <c r="Q127" i="10"/>
  <c r="Q124" i="10"/>
  <c r="D53" i="10"/>
  <c r="Q106" i="10"/>
  <c r="Q103" i="10"/>
  <c r="P115" i="10"/>
  <c r="P121" i="10"/>
  <c r="Q118" i="10"/>
  <c r="Q139" i="10"/>
  <c r="P142" i="10"/>
  <c r="P148" i="10"/>
  <c r="Q142" i="10"/>
  <c r="G49" i="10" l="1"/>
  <c r="E49" i="10" l="1"/>
  <c r="F49" i="10"/>
  <c r="C49" i="10"/>
  <c r="D49" i="10"/>
  <c r="C51" i="10" l="1"/>
  <c r="D51" i="10"/>
  <c r="C42" i="10" l="1"/>
  <c r="D42" i="10"/>
  <c r="E42" i="10"/>
  <c r="F42" i="10"/>
  <c r="C44" i="10"/>
  <c r="D44" i="10"/>
  <c r="E44" i="10"/>
  <c r="F44" i="10"/>
  <c r="C46" i="10"/>
  <c r="D46" i="10"/>
  <c r="E46" i="10"/>
  <c r="F46" i="10"/>
</calcChain>
</file>

<file path=xl/sharedStrings.xml><?xml version="1.0" encoding="utf-8"?>
<sst xmlns="http://schemas.openxmlformats.org/spreadsheetml/2006/main" count="41991" uniqueCount="145">
  <si>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</si>
  <si>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</si>
  <si>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</si>
  <si>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</si>
  <si>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</si>
  <si>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</si>
  <si>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</si>
  <si>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</si>
  <si>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</si>
  <si>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</si>
  <si>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</si>
  <si>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</si>
  <si>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</si>
  <si>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</si>
  <si>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</si>
  <si>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</si>
  <si>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</si>
  <si>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</si>
  <si>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</si>
  <si>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</si>
  <si>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</si>
  <si>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</si>
  <si>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</si>
  <si>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</si>
  <si>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</si>
  <si>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</si>
  <si>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</si>
  <si>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</si>
  <si>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</si>
  <si>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</si>
  <si>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</si>
  <si>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</si>
  <si>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</si>
  <si>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</si>
  <si>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</si>
  <si>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</si>
  <si>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</si>
  <si>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</si>
  <si>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</si>
  <si>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</si>
  <si>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</si>
  <si>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</si>
  <si>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</si>
  <si>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</si>
  <si>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</si>
  <si>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</si>
  <si>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</si>
  <si>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</si>
  <si>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</si>
  <si>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</si>
  <si>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</si>
  <si>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</si>
  <si>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</si>
  <si>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</si>
  <si>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</si>
  <si>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</si>
  <si>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</si>
  <si>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</si>
  <si>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</si>
  <si>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</si>
  <si>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</si>
  <si>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</si>
  <si>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</si>
  <si>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</si>
  <si>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</si>
  <si>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</si>
  <si>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</si>
  <si>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</si>
  <si>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</si>
  <si>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</si>
  <si>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</si>
  <si>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</si>
  <si>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</si>
  <si>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</si>
  <si>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</si>
  <si>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</si>
  <si>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</si>
  <si>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</si>
  <si>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</si>
  <si>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</si>
  <si>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</si>
  <si>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</si>
  <si>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</si>
  <si>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</si>
  <si>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</si>
  <si>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</si>
  <si>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</si>
  <si>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</si>
  <si>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</si>
  <si>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</si>
  <si>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</si>
  <si>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</si>
  <si>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</si>
  <si>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</si>
  <si>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</si>
  <si>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</si>
  <si>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</si>
  <si>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</si>
  <si>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</si>
  <si>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</si>
  <si>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</si>
  <si>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</si>
  <si>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</si>
  <si>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</si>
  <si>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</si>
  <si>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</si>
  <si>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</si>
  <si>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</si>
  <si>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</si>
  <si>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</si>
  <si>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</si>
  <si>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</si>
  <si>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</si>
  <si>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</si>
  <si>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</si>
  <si>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</si>
  <si>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</si>
  <si>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</si>
  <si>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</si>
  <si>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</si>
  <si>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</si>
  <si>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</si>
  <si>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</si>
  <si>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</si>
  <si>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</si>
  <si>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</si>
  <si>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</si>
  <si>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</si>
  <si>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</si>
  <si>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</si>
  <si>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</si>
  <si>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</si>
  <si>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</si>
  <si>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</si>
  <si>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</si>
  <si>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</si>
  <si>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</si>
  <si>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</si>
  <si>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Hugo van den Heever</t>
  </si>
  <si>
    <t>+264 61 383 500</t>
  </si>
  <si>
    <t>hugo@ijg.net</t>
  </si>
  <si>
    <t>Suzette Agustinus</t>
  </si>
  <si>
    <t>suzette@ijg.net</t>
  </si>
  <si>
    <t>GC28</t>
  </si>
  <si>
    <t xml:space="preserve">The NSX Overall Index closed at 1499.69 points at the end of June, down from 1819.90 points in May, losing 17.6% m/m on a total return basis in June compared to a 4.7% m/m increase in May. The NSX Local Index increased 2.2% m/m in June compared to a 1.0% m/m increase in May. Over the last 12 months the NSX Overall Index returned 15.3% against 17.6% for the Local Index. The best performing share on the NSX in June was Mediclinic International Plc, gaining 19.7%, while Celsius Resources Limited was the worst performer, dropping 40.9%.
The IJG All Bond Index (including Corporate Bonds) fell 0.9% m/m in June after a 1.69% m/m increase in May. Namibian bond premiums relative to SA yields generally decreased in June. The GC23 premium decreased by 1bps to 126bps; the GC24 premium decreased by 2bps to -60bps; the GC25 premium decreased by 2bps to -29bps; the GC26 premium decreased by 27bps to -17bps; the GC27 premium decreased by 4bps to 67bps; the GC28 premium decreased by 36bps to 6bps; the GC30 premium decreased by 5bps to 119bps; the GC32 premium decreased by 41bps to 101bps; the GC35 premium decreased by 34bps to 120bps; the GC37 premium decreased by 35bps to 167bps; the GC40 premium decreased by 27bps to 165bps; the GC43 premium decreased by 37bps to 239bps; the GC45 premium decreased by 32bps to 295bps; the GC48 premium decreased by 23bps to 318bps; and the GC50 premium decreased by 51bps to 316bps.
The IJG Money Market Index (including NCD’s) increased by 0.43% m/m in June after rising by 0.43% m/m in May.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</si>
</sst>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1" fillId="7" borderId="0" xfId="0" applyFont="1" applyFill="1" applyAlignment="1">
      <alignment vertical="center"/>
    </xf>
    <xf numFmtId="0" fontId="1" fillId="7" borderId="0" xfId="0" quotePrefix="1" applyFont="1" applyFill="1" applyAlignment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9" fillId="7" borderId="0" xfId="0" applyFont="1" applyFill="1"/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-0.17550200000000005</c:v>
                </c:pt>
                <c:pt idx="1">
                  <c:v>2.2369000000000083E-2</c:v>
                </c:pt>
                <c:pt idx="2">
                  <c:v>-9.0169134825549557E-3</c:v>
                </c:pt>
                <c:pt idx="3">
                  <c:v>4.3341038562485501E-3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-0.19200495692063069</c:v>
                </c:pt>
                <c:pt idx="1">
                  <c:v>-1.7842853121201596E-2</c:v>
                </c:pt>
                <c:pt idx="2">
                  <c:v>9.3286826590079919E-3</c:v>
                </c:pt>
                <c:pt idx="3">
                  <c:v>1.2809906926328551E-2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0.15325712464317398</c:v>
                </c:pt>
                <c:pt idx="1">
                  <c:v>0.17643513641781472</c:v>
                </c:pt>
                <c:pt idx="2">
                  <c:v>3.2458096492925304E-2</c:v>
                </c:pt>
                <c:pt idx="3">
                  <c:v>4.6641881584493117E-2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-2.1349861963224526E-2</c:v>
                </c:pt>
                <c:pt idx="1">
                  <c:v>-3.8157728882556419E-2</c:v>
                </c:pt>
                <c:pt idx="2">
                  <c:v>9.0903824053873983E-3</c:v>
                </c:pt>
                <c:pt idx="3">
                  <c:v>2.4669051646886375E-2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7.7341946808719531E-2</c:v>
                </c:pt>
                <c:pt idx="1">
                  <c:v>-2.3026342294859226E-2</c:v>
                </c:pt>
                <c:pt idx="2">
                  <c:v>7.5798517424781497E-2</c:v>
                </c:pt>
                <c:pt idx="3">
                  <c:v>5.3965480577216729E-2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0.13028196934362946</c:v>
                </c:pt>
                <c:pt idx="1">
                  <c:v>1.5959105377473248E-2</c:v>
                </c:pt>
                <c:pt idx="2">
                  <c:v>0.1001754829044257</c:v>
                </c:pt>
                <c:pt idx="3">
                  <c:v>6.382504416858148E-2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9.7411911177170296E-2</c:v>
                </c:pt>
                <c:pt idx="1">
                  <c:v>0.12796941688255692</c:v>
                </c:pt>
                <c:pt idx="2">
                  <c:v>8.7864727109093099E-2</c:v>
                </c:pt>
                <c:pt idx="3">
                  <c:v>6.41907219500919E-2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C8A99650-125F-41B1-90C2-664CD810900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-0.13037486811455032"/>
                  <c:y val="1.4562177565590148E-2"/>
                </c:manualLayout>
              </c:layout>
              <c:tx>
                <c:rich>
                  <a:bodyPr/>
                  <a:lstStyle/>
                  <a:p>
                    <a:fld id="{605D738B-57EF-42D9-B099-454081C24B7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5102119804227881"/>
                  <c:y val="-3.0444267586495637E-2"/>
                </c:manualLayout>
              </c:layout>
              <c:tx>
                <c:rich>
                  <a:bodyPr/>
                  <a:lstStyle/>
                  <a:p>
                    <a:fld id="{F9ACC7BB-1E62-4C7A-BB19-7E9AAC1C613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4B7E590C-4E00-4252-84D4-1C6C1286787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2251563479640511"/>
                  <c:y val="-3.652991694721288E-2"/>
                </c:manualLayout>
              </c:layout>
              <c:tx>
                <c:rich>
                  <a:bodyPr/>
                  <a:lstStyle/>
                  <a:p>
                    <a:fld id="{6EEE90B2-F2E1-458B-80CF-1E7308CCCEF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259F23A7-E9D9-4878-BA04-D82E6C86535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3A42CF2-AF38-44B2-BD80-0E6AE84F428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5232FE9-7C5D-4921-9266-D2284BB2A40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A4AB933-3373-46AF-AC15-E41CAEAA174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C31C3E6-128B-4E02-BB8C-E5C90F76D1A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9FA3312-E91B-4E53-A301-6965DB84163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8F5DBC7-9702-4CC5-876A-1E339967E57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5FF643F-5996-4F86-BE50-3B5825446C8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8FAD420-FBD2-4EEE-80B6-90E42FCE49F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C47211C-2D4C-4321-B58C-D51C0FBFEFD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Ref>
              <c:f>'[7]Yield curve'!$D$5:$D$19</c:f>
              <c:numCache>
                <c:formatCode>General</c:formatCode>
                <c:ptCount val="15"/>
                <c:pt idx="0">
                  <c:v>1.2916666666666667</c:v>
                </c:pt>
                <c:pt idx="1">
                  <c:v>2.2916666666666665</c:v>
                </c:pt>
                <c:pt idx="2">
                  <c:v>2.7916666666666665</c:v>
                </c:pt>
                <c:pt idx="3">
                  <c:v>3.7916666666666665</c:v>
                </c:pt>
                <c:pt idx="4">
                  <c:v>4.541666666666667</c:v>
                </c:pt>
                <c:pt idx="5">
                  <c:v>6.291666666666667</c:v>
                </c:pt>
                <c:pt idx="6">
                  <c:v>7.541666666666667</c:v>
                </c:pt>
                <c:pt idx="7">
                  <c:v>9.7916666666666661</c:v>
                </c:pt>
                <c:pt idx="8">
                  <c:v>13.041666666666666</c:v>
                </c:pt>
                <c:pt idx="9">
                  <c:v>15.041666666666666</c:v>
                </c:pt>
                <c:pt idx="10">
                  <c:v>18.291666666666668</c:v>
                </c:pt>
                <c:pt idx="11">
                  <c:v>21.041666666666668</c:v>
                </c:pt>
                <c:pt idx="12">
                  <c:v>23.041666666666668</c:v>
                </c:pt>
                <c:pt idx="13">
                  <c:v>26.291666666666668</c:v>
                </c:pt>
                <c:pt idx="14">
                  <c:v>28.041666666666668</c:v>
                </c:pt>
              </c:numCache>
            </c:numRef>
          </c:xVal>
          <c:yVal>
            <c:numRef>
              <c:f>'[7]Yield curve'!$E$5:$E$19</c:f>
              <c:numCache>
                <c:formatCode>General</c:formatCode>
                <c:ptCount val="15"/>
                <c:pt idx="0">
                  <c:v>7.7649999999999997</c:v>
                </c:pt>
                <c:pt idx="1">
                  <c:v>8.27</c:v>
                </c:pt>
                <c:pt idx="2">
                  <c:v>8.58</c:v>
                </c:pt>
                <c:pt idx="3">
                  <c:v>8.6999999999999993</c:v>
                </c:pt>
                <c:pt idx="4">
                  <c:v>9.5399999999999991</c:v>
                </c:pt>
                <c:pt idx="5">
                  <c:v>10.612</c:v>
                </c:pt>
                <c:pt idx="6">
                  <c:v>11.744999999999999</c:v>
                </c:pt>
                <c:pt idx="7">
                  <c:v>11.87</c:v>
                </c:pt>
                <c:pt idx="8">
                  <c:v>12.548740000000002</c:v>
                </c:pt>
                <c:pt idx="9">
                  <c:v>13.168999999999999</c:v>
                </c:pt>
                <c:pt idx="10">
                  <c:v>13.245000000000001</c:v>
                </c:pt>
                <c:pt idx="11">
                  <c:v>13.99</c:v>
                </c:pt>
                <c:pt idx="12">
                  <c:v>14.554919999999999</c:v>
                </c:pt>
                <c:pt idx="13">
                  <c:v>14.729850000000001</c:v>
                </c:pt>
                <c:pt idx="14">
                  <c:v>14.707740000000001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'[7]Yield curve'!$A$5:$A$19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F1345C1-AF98-4738-A6A1-8B0DD81871C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6E2629-95FC-416C-B891-22E515DBA15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C45C95-0DC9-4494-B2E5-6D4367EAA8A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5F5BB193-9364-474A-9EAB-B19642CBFB5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9F662E47-485F-4535-ABB2-5F6C0C72A84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C56293-A853-4BA5-B332-706249F5EDE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68E6CDEC-4B51-46E0-9C36-4369B700F70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347284A4-6035-4033-927E-E44DDA8C25B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22797D7-C1C5-4EAA-ACFE-B439D94E66C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1EE3027B-6D66-418E-A68C-3CDA4ED0C5C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BB098A4-9AE4-4456-BDE5-572BC156DB3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AE5FA4A-7DE3-4767-B6F7-905D7E895A1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Ref>
              <c:f>'[7]Yield curve'!$D$22:$D$33</c:f>
              <c:numCache>
                <c:formatCode>General</c:formatCode>
                <c:ptCount val="12"/>
                <c:pt idx="0">
                  <c:v>0.66111111111111109</c:v>
                </c:pt>
                <c:pt idx="1">
                  <c:v>4.4749999999999996</c:v>
                </c:pt>
                <c:pt idx="2">
                  <c:v>7.583333333333333</c:v>
                </c:pt>
                <c:pt idx="3">
                  <c:v>8.6611111111111114</c:v>
                </c:pt>
                <c:pt idx="4">
                  <c:v>9.75</c:v>
                </c:pt>
                <c:pt idx="5">
                  <c:v>12.661111111111111</c:v>
                </c:pt>
                <c:pt idx="6">
                  <c:v>13.75</c:v>
                </c:pt>
                <c:pt idx="7">
                  <c:v>14.583333333333334</c:v>
                </c:pt>
                <c:pt idx="8">
                  <c:v>17.583333333333332</c:v>
                </c:pt>
                <c:pt idx="9">
                  <c:v>18.661111111111111</c:v>
                </c:pt>
                <c:pt idx="10">
                  <c:v>21.583333333333332</c:v>
                </c:pt>
                <c:pt idx="11">
                  <c:v>25.661111111111111</c:v>
                </c:pt>
              </c:numCache>
            </c:numRef>
          </c:xVal>
          <c:yVal>
            <c:numRef>
              <c:f>'[7]Yield curve'!$E$22:$E$33</c:f>
              <c:numCache>
                <c:formatCode>General</c:formatCode>
                <c:ptCount val="12"/>
                <c:pt idx="0">
                  <c:v>6.5049999999999999</c:v>
                </c:pt>
                <c:pt idx="1">
                  <c:v>8.8699999999999992</c:v>
                </c:pt>
                <c:pt idx="2">
                  <c:v>10.555</c:v>
                </c:pt>
                <c:pt idx="3">
                  <c:v>10.86</c:v>
                </c:pt>
                <c:pt idx="4">
                  <c:v>11.005000000000001</c:v>
                </c:pt>
                <c:pt idx="5">
                  <c:v>11.3</c:v>
                </c:pt>
                <c:pt idx="6">
                  <c:v>11.345000000000001</c:v>
                </c:pt>
                <c:pt idx="7">
                  <c:v>11.5</c:v>
                </c:pt>
                <c:pt idx="8">
                  <c:v>11.61</c:v>
                </c:pt>
                <c:pt idx="9">
                  <c:v>11.595000000000001</c:v>
                </c:pt>
                <c:pt idx="10">
                  <c:v>11.6</c:v>
                </c:pt>
                <c:pt idx="11">
                  <c:v>11.55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'[7]Yield curve'!$A$22:$A$33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strRef>
              <c:f>'[6]1m'!$R$3</c:f>
              <c:strCache>
                <c:ptCount val="1"/>
                <c:pt idx="0">
                  <c:v>NSX O Ix</c:v>
                </c:pt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'[6]1m'!$Q$141:$Q$306</c:f>
              <c:numCache>
                <c:formatCode>General</c:formatCode>
                <c:ptCount val="166"/>
                <c:pt idx="0">
                  <c:v>40724</c:v>
                </c:pt>
                <c:pt idx="1">
                  <c:v>40755</c:v>
                </c:pt>
                <c:pt idx="2">
                  <c:v>40756</c:v>
                </c:pt>
                <c:pt idx="3">
                  <c:v>40816</c:v>
                </c:pt>
                <c:pt idx="4">
                  <c:v>40847</c:v>
                </c:pt>
                <c:pt idx="5">
                  <c:v>40877</c:v>
                </c:pt>
                <c:pt idx="6">
                  <c:v>40908</c:v>
                </c:pt>
                <c:pt idx="7">
                  <c:v>40939</c:v>
                </c:pt>
                <c:pt idx="8">
                  <c:v>40968</c:v>
                </c:pt>
                <c:pt idx="9">
                  <c:v>40999</c:v>
                </c:pt>
                <c:pt idx="10">
                  <c:v>41029</c:v>
                </c:pt>
                <c:pt idx="11">
                  <c:v>41060</c:v>
                </c:pt>
                <c:pt idx="12">
                  <c:v>41090</c:v>
                </c:pt>
                <c:pt idx="13">
                  <c:v>41121</c:v>
                </c:pt>
                <c:pt idx="14">
                  <c:v>41122</c:v>
                </c:pt>
                <c:pt idx="15">
                  <c:v>41182</c:v>
                </c:pt>
                <c:pt idx="16">
                  <c:v>41213</c:v>
                </c:pt>
                <c:pt idx="17">
                  <c:v>41243</c:v>
                </c:pt>
                <c:pt idx="18">
                  <c:v>41274</c:v>
                </c:pt>
                <c:pt idx="19">
                  <c:v>41305</c:v>
                </c:pt>
                <c:pt idx="20">
                  <c:v>41333</c:v>
                </c:pt>
                <c:pt idx="21">
                  <c:v>41364</c:v>
                </c:pt>
                <c:pt idx="22">
                  <c:v>41394</c:v>
                </c:pt>
                <c:pt idx="23">
                  <c:v>41425</c:v>
                </c:pt>
                <c:pt idx="24">
                  <c:v>41455</c:v>
                </c:pt>
                <c:pt idx="25">
                  <c:v>41486</c:v>
                </c:pt>
                <c:pt idx="26">
                  <c:v>41517</c:v>
                </c:pt>
                <c:pt idx="27">
                  <c:v>41547</c:v>
                </c:pt>
                <c:pt idx="28">
                  <c:v>41578</c:v>
                </c:pt>
                <c:pt idx="29">
                  <c:v>41608</c:v>
                </c:pt>
                <c:pt idx="30">
                  <c:v>41639</c:v>
                </c:pt>
                <c:pt idx="31">
                  <c:v>41670</c:v>
                </c:pt>
                <c:pt idx="32">
                  <c:v>41698</c:v>
                </c:pt>
                <c:pt idx="33">
                  <c:v>41729</c:v>
                </c:pt>
                <c:pt idx="34">
                  <c:v>41759</c:v>
                </c:pt>
                <c:pt idx="35">
                  <c:v>41790</c:v>
                </c:pt>
                <c:pt idx="36">
                  <c:v>41820</c:v>
                </c:pt>
                <c:pt idx="37">
                  <c:v>41851</c:v>
                </c:pt>
                <c:pt idx="38">
                  <c:v>41882</c:v>
                </c:pt>
                <c:pt idx="39">
                  <c:v>41912</c:v>
                </c:pt>
                <c:pt idx="40">
                  <c:v>41943</c:v>
                </c:pt>
                <c:pt idx="41">
                  <c:v>41973</c:v>
                </c:pt>
                <c:pt idx="42">
                  <c:v>42004</c:v>
                </c:pt>
                <c:pt idx="43">
                  <c:v>42035</c:v>
                </c:pt>
                <c:pt idx="44">
                  <c:v>42063</c:v>
                </c:pt>
                <c:pt idx="45">
                  <c:v>42094</c:v>
                </c:pt>
                <c:pt idx="46">
                  <c:v>42124</c:v>
                </c:pt>
                <c:pt idx="47">
                  <c:v>42155</c:v>
                </c:pt>
                <c:pt idx="48">
                  <c:v>42185</c:v>
                </c:pt>
                <c:pt idx="49">
                  <c:v>42216</c:v>
                </c:pt>
                <c:pt idx="50">
                  <c:v>42247</c:v>
                </c:pt>
                <c:pt idx="51">
                  <c:v>42277</c:v>
                </c:pt>
                <c:pt idx="52">
                  <c:v>42308</c:v>
                </c:pt>
                <c:pt idx="53">
                  <c:v>42338</c:v>
                </c:pt>
                <c:pt idx="54">
                  <c:v>42369</c:v>
                </c:pt>
                <c:pt idx="55">
                  <c:v>42400</c:v>
                </c:pt>
                <c:pt idx="56">
                  <c:v>42429</c:v>
                </c:pt>
                <c:pt idx="57">
                  <c:v>42460</c:v>
                </c:pt>
                <c:pt idx="58">
                  <c:v>42490</c:v>
                </c:pt>
                <c:pt idx="59">
                  <c:v>42521</c:v>
                </c:pt>
                <c:pt idx="60">
                  <c:v>42551</c:v>
                </c:pt>
                <c:pt idx="61">
                  <c:v>42582</c:v>
                </c:pt>
                <c:pt idx="62">
                  <c:v>42613</c:v>
                </c:pt>
                <c:pt idx="63">
                  <c:v>42643</c:v>
                </c:pt>
                <c:pt idx="64">
                  <c:v>42674</c:v>
                </c:pt>
                <c:pt idx="65">
                  <c:v>42704</c:v>
                </c:pt>
                <c:pt idx="66">
                  <c:v>42735</c:v>
                </c:pt>
                <c:pt idx="67">
                  <c:v>42766</c:v>
                </c:pt>
                <c:pt idx="68">
                  <c:v>42794</c:v>
                </c:pt>
                <c:pt idx="69">
                  <c:v>42825</c:v>
                </c:pt>
                <c:pt idx="70">
                  <c:v>42855</c:v>
                </c:pt>
                <c:pt idx="71">
                  <c:v>42886</c:v>
                </c:pt>
                <c:pt idx="72">
                  <c:v>42916</c:v>
                </c:pt>
                <c:pt idx="73">
                  <c:v>42947</c:v>
                </c:pt>
                <c:pt idx="74">
                  <c:v>42978</c:v>
                </c:pt>
                <c:pt idx="75">
                  <c:v>43008</c:v>
                </c:pt>
                <c:pt idx="76">
                  <c:v>43039</c:v>
                </c:pt>
                <c:pt idx="77">
                  <c:v>43069</c:v>
                </c:pt>
                <c:pt idx="78">
                  <c:v>43100</c:v>
                </c:pt>
                <c:pt idx="79">
                  <c:v>43131</c:v>
                </c:pt>
                <c:pt idx="80">
                  <c:v>43159</c:v>
                </c:pt>
                <c:pt idx="81">
                  <c:v>43190</c:v>
                </c:pt>
                <c:pt idx="82">
                  <c:v>43220</c:v>
                </c:pt>
                <c:pt idx="83">
                  <c:v>43251</c:v>
                </c:pt>
                <c:pt idx="84">
                  <c:v>43281</c:v>
                </c:pt>
                <c:pt idx="85">
                  <c:v>43312</c:v>
                </c:pt>
                <c:pt idx="86">
                  <c:v>43343</c:v>
                </c:pt>
                <c:pt idx="87">
                  <c:v>43373</c:v>
                </c:pt>
                <c:pt idx="88">
                  <c:v>43404</c:v>
                </c:pt>
                <c:pt idx="89">
                  <c:v>43434</c:v>
                </c:pt>
                <c:pt idx="90">
                  <c:v>43465</c:v>
                </c:pt>
                <c:pt idx="91">
                  <c:v>43496</c:v>
                </c:pt>
                <c:pt idx="92">
                  <c:v>43524</c:v>
                </c:pt>
                <c:pt idx="93">
                  <c:v>43555</c:v>
                </c:pt>
                <c:pt idx="94">
                  <c:v>43585</c:v>
                </c:pt>
                <c:pt idx="95">
                  <c:v>43616</c:v>
                </c:pt>
                <c:pt idx="96">
                  <c:v>43646</c:v>
                </c:pt>
                <c:pt idx="97">
                  <c:v>43677</c:v>
                </c:pt>
                <c:pt idx="98">
                  <c:v>43708</c:v>
                </c:pt>
                <c:pt idx="99">
                  <c:v>43738</c:v>
                </c:pt>
                <c:pt idx="100">
                  <c:v>43769</c:v>
                </c:pt>
                <c:pt idx="101">
                  <c:v>43799</c:v>
                </c:pt>
                <c:pt idx="102">
                  <c:v>43830</c:v>
                </c:pt>
                <c:pt idx="103">
                  <c:v>43861</c:v>
                </c:pt>
                <c:pt idx="104">
                  <c:v>43890</c:v>
                </c:pt>
                <c:pt idx="105">
                  <c:v>43921</c:v>
                </c:pt>
                <c:pt idx="106">
                  <c:v>43951</c:v>
                </c:pt>
                <c:pt idx="107">
                  <c:v>43982</c:v>
                </c:pt>
                <c:pt idx="108">
                  <c:v>44012</c:v>
                </c:pt>
                <c:pt idx="109">
                  <c:v>44043</c:v>
                </c:pt>
                <c:pt idx="110">
                  <c:v>44074</c:v>
                </c:pt>
                <c:pt idx="111">
                  <c:v>44104</c:v>
                </c:pt>
                <c:pt idx="112">
                  <c:v>44135</c:v>
                </c:pt>
                <c:pt idx="113">
                  <c:v>44165</c:v>
                </c:pt>
                <c:pt idx="114">
                  <c:v>44196</c:v>
                </c:pt>
                <c:pt idx="115">
                  <c:v>44227</c:v>
                </c:pt>
                <c:pt idx="116">
                  <c:v>44255</c:v>
                </c:pt>
                <c:pt idx="117">
                  <c:v>44286</c:v>
                </c:pt>
                <c:pt idx="118">
                  <c:v>44316</c:v>
                </c:pt>
                <c:pt idx="119">
                  <c:v>44347</c:v>
                </c:pt>
                <c:pt idx="120">
                  <c:v>44377</c:v>
                </c:pt>
                <c:pt idx="121">
                  <c:v>44408</c:v>
                </c:pt>
                <c:pt idx="122">
                  <c:v>44439</c:v>
                </c:pt>
                <c:pt idx="123">
                  <c:v>44469</c:v>
                </c:pt>
                <c:pt idx="124">
                  <c:v>44500</c:v>
                </c:pt>
                <c:pt idx="125">
                  <c:v>44530</c:v>
                </c:pt>
                <c:pt idx="126">
                  <c:v>44561</c:v>
                </c:pt>
                <c:pt idx="127">
                  <c:v>44592</c:v>
                </c:pt>
                <c:pt idx="128">
                  <c:v>44620</c:v>
                </c:pt>
                <c:pt idx="129">
                  <c:v>44651</c:v>
                </c:pt>
                <c:pt idx="130">
                  <c:v>44681</c:v>
                </c:pt>
                <c:pt idx="131">
                  <c:v>44712</c:v>
                </c:pt>
                <c:pt idx="132">
                  <c:v>44742</c:v>
                </c:pt>
              </c:numCache>
            </c:numRef>
          </c:cat>
          <c:val>
            <c:numRef>
              <c:f>'[6]1m'!$R$141:$R$306</c:f>
              <c:numCache>
                <c:formatCode>General</c:formatCode>
                <c:ptCount val="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103.9025011951872</c:v>
                </c:pt>
                <c:pt idx="38">
                  <c:v>101.4949313784056</c:v>
                </c:pt>
                <c:pt idx="39">
                  <c:v>97.472346583959876</c:v>
                </c:pt>
                <c:pt idx="40">
                  <c:v>100.14801885746242</c:v>
                </c:pt>
                <c:pt idx="41">
                  <c:v>102.14949634593363</c:v>
                </c:pt>
                <c:pt idx="42">
                  <c:v>100.99374857425465</c:v>
                </c:pt>
                <c:pt idx="43">
                  <c:v>102.83310868605324</c:v>
                </c:pt>
                <c:pt idx="44">
                  <c:v>107.9841307916073</c:v>
                </c:pt>
                <c:pt idx="45">
                  <c:v>108.17608152392053</c:v>
                </c:pt>
                <c:pt idx="46">
                  <c:v>112.94828466811241</c:v>
                </c:pt>
                <c:pt idx="47">
                  <c:v>105.33856686515215</c:v>
                </c:pt>
                <c:pt idx="48">
                  <c:v>103.33036797671591</c:v>
                </c:pt>
                <c:pt idx="49">
                  <c:v>102.36399609440757</c:v>
                </c:pt>
                <c:pt idx="50">
                  <c:v>98.130912597639323</c:v>
                </c:pt>
                <c:pt idx="51">
                  <c:v>91.703780166630963</c:v>
                </c:pt>
                <c:pt idx="52">
                  <c:v>97.075832971445891</c:v>
                </c:pt>
                <c:pt idx="53">
                  <c:v>90.576598375687993</c:v>
                </c:pt>
                <c:pt idx="54">
                  <c:v>82.986312407684849</c:v>
                </c:pt>
                <c:pt idx="55">
                  <c:v>81.606414287245343</c:v>
                </c:pt>
                <c:pt idx="56">
                  <c:v>84.167957909817162</c:v>
                </c:pt>
                <c:pt idx="57">
                  <c:v>96.195814824748695</c:v>
                </c:pt>
                <c:pt idx="58">
                  <c:v>100.16907976288057</c:v>
                </c:pt>
                <c:pt idx="59">
                  <c:v>96.579506543508074</c:v>
                </c:pt>
                <c:pt idx="60">
                  <c:v>95.878020725545724</c:v>
                </c:pt>
                <c:pt idx="61">
                  <c:v>101.86934236266436</c:v>
                </c:pt>
                <c:pt idx="62">
                  <c:v>98.443781987035038</c:v>
                </c:pt>
                <c:pt idx="63">
                  <c:v>101.52733657021494</c:v>
                </c:pt>
                <c:pt idx="64">
                  <c:v>102.86110119073786</c:v>
                </c:pt>
                <c:pt idx="65">
                  <c:v>106.37751079604442</c:v>
                </c:pt>
                <c:pt idx="66">
                  <c:v>106.06295249662051</c:v>
                </c:pt>
                <c:pt idx="67">
                  <c:v>109.9329775073172</c:v>
                </c:pt>
                <c:pt idx="68">
                  <c:v>107.45168027199955</c:v>
                </c:pt>
                <c:pt idx="69">
                  <c:v>107.20615318257803</c:v>
                </c:pt>
                <c:pt idx="70">
                  <c:v>109.40934683663319</c:v>
                </c:pt>
                <c:pt idx="71">
                  <c:v>106.16481265619284</c:v>
                </c:pt>
                <c:pt idx="72">
                  <c:v>102.45074285022858</c:v>
                </c:pt>
                <c:pt idx="73">
                  <c:v>111.923133632675</c:v>
                </c:pt>
                <c:pt idx="74">
                  <c:v>118.55301237654015</c:v>
                </c:pt>
                <c:pt idx="75">
                  <c:v>115.94733571751618</c:v>
                </c:pt>
                <c:pt idx="76">
                  <c:v>119.61741673498271</c:v>
                </c:pt>
                <c:pt idx="77">
                  <c:v>124.3856062008726</c:v>
                </c:pt>
                <c:pt idx="78">
                  <c:v>134.11853111487849</c:v>
                </c:pt>
                <c:pt idx="79">
                  <c:v>140.21462070964307</c:v>
                </c:pt>
                <c:pt idx="80">
                  <c:v>148.04322362772459</c:v>
                </c:pt>
                <c:pt idx="81">
                  <c:v>143.47979125939997</c:v>
                </c:pt>
                <c:pt idx="82">
                  <c:v>147.65490970525724</c:v>
                </c:pt>
                <c:pt idx="83">
                  <c:v>139.66397364691841</c:v>
                </c:pt>
                <c:pt idx="84">
                  <c:v>135.2095308714236</c:v>
                </c:pt>
                <c:pt idx="85">
                  <c:v>139.70524777289842</c:v>
                </c:pt>
                <c:pt idx="86">
                  <c:v>139.43966809688214</c:v>
                </c:pt>
                <c:pt idx="87">
                  <c:v>139.22311829232765</c:v>
                </c:pt>
                <c:pt idx="88">
                  <c:v>135.24718448013536</c:v>
                </c:pt>
                <c:pt idx="89">
                  <c:v>135.08637557778849</c:v>
                </c:pt>
                <c:pt idx="90">
                  <c:v>140.08295043765972</c:v>
                </c:pt>
                <c:pt idx="91">
                  <c:v>145.59717569868775</c:v>
                </c:pt>
                <c:pt idx="92">
                  <c:v>146.27507614874085</c:v>
                </c:pt>
                <c:pt idx="93">
                  <c:v>143.35176875190825</c:v>
                </c:pt>
                <c:pt idx="94">
                  <c:v>149.70053188639278</c:v>
                </c:pt>
                <c:pt idx="95">
                  <c:v>145.73855760948751</c:v>
                </c:pt>
                <c:pt idx="96">
                  <c:v>151.14312627987775</c:v>
                </c:pt>
                <c:pt idx="97">
                  <c:v>139.25813768798585</c:v>
                </c:pt>
                <c:pt idx="98">
                  <c:v>133.39606638201008</c:v>
                </c:pt>
                <c:pt idx="99">
                  <c:v>139.88925330922078</c:v>
                </c:pt>
                <c:pt idx="100">
                  <c:v>147.34227294702944</c:v>
                </c:pt>
                <c:pt idx="101">
                  <c:v>143.78204160581035</c:v>
                </c:pt>
                <c:pt idx="102">
                  <c:v>146.59269295512073</c:v>
                </c:pt>
                <c:pt idx="103">
                  <c:v>139.20544737903333</c:v>
                </c:pt>
                <c:pt idx="104">
                  <c:v>128.76016663494758</c:v>
                </c:pt>
                <c:pt idx="105">
                  <c:v>102.17144974516418</c:v>
                </c:pt>
                <c:pt idx="106">
                  <c:v>114.61133460888665</c:v>
                </c:pt>
                <c:pt idx="107">
                  <c:v>116.31537593185159</c:v>
                </c:pt>
                <c:pt idx="108">
                  <c:v>122.4507793815049</c:v>
                </c:pt>
                <c:pt idx="109">
                  <c:v>126.73263823491737</c:v>
                </c:pt>
                <c:pt idx="110">
                  <c:v>122.80227892533789</c:v>
                </c:pt>
                <c:pt idx="111">
                  <c:v>126.03615413855775</c:v>
                </c:pt>
                <c:pt idx="112">
                  <c:v>117.21992515656564</c:v>
                </c:pt>
                <c:pt idx="113">
                  <c:v>136.06701360293889</c:v>
                </c:pt>
                <c:pt idx="114">
                  <c:v>144.02679783169722</c:v>
                </c:pt>
                <c:pt idx="115">
                  <c:v>144.02910226046254</c:v>
                </c:pt>
                <c:pt idx="116">
                  <c:v>156.0186608490325</c:v>
                </c:pt>
                <c:pt idx="117">
                  <c:v>158.38483985946894</c:v>
                </c:pt>
                <c:pt idx="118">
                  <c:v>164.99423922680458</c:v>
                </c:pt>
                <c:pt idx="119">
                  <c:v>170.61047813584577</c:v>
                </c:pt>
                <c:pt idx="120">
                  <c:v>163.87887111051782</c:v>
                </c:pt>
                <c:pt idx="121">
                  <c:v>173.75011491185987</c:v>
                </c:pt>
                <c:pt idx="122">
                  <c:v>185.30102255120033</c:v>
                </c:pt>
                <c:pt idx="123">
                  <c:v>176.6443146806759</c:v>
                </c:pt>
                <c:pt idx="124">
                  <c:v>179.35103551452789</c:v>
                </c:pt>
                <c:pt idx="125">
                  <c:v>178.95036530118844</c:v>
                </c:pt>
                <c:pt idx="126">
                  <c:v>193.11750782135292</c:v>
                </c:pt>
                <c:pt idx="127">
                  <c:v>199.18873603224063</c:v>
                </c:pt>
                <c:pt idx="128">
                  <c:v>219.12752850906793</c:v>
                </c:pt>
                <c:pt idx="129">
                  <c:v>233.90548903171947</c:v>
                </c:pt>
                <c:pt idx="130">
                  <c:v>220.97981576474763</c:v>
                </c:pt>
                <c:pt idx="131">
                  <c:v>231.28520947293663</c:v>
                </c:pt>
                <c:pt idx="132">
                  <c:v>190.69419264001729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strRef>
              <c:f>'[6]1m'!$S$3</c:f>
              <c:strCache>
                <c:ptCount val="1"/>
                <c:pt idx="0">
                  <c:v>NSX L Ix</c:v>
                </c:pt>
              </c:strCache>
            </c:strRef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'[6]1m'!$Q$141:$Q$306</c:f>
              <c:numCache>
                <c:formatCode>General</c:formatCode>
                <c:ptCount val="166"/>
                <c:pt idx="0">
                  <c:v>40724</c:v>
                </c:pt>
                <c:pt idx="1">
                  <c:v>40755</c:v>
                </c:pt>
                <c:pt idx="2">
                  <c:v>40756</c:v>
                </c:pt>
                <c:pt idx="3">
                  <c:v>40816</c:v>
                </c:pt>
                <c:pt idx="4">
                  <c:v>40847</c:v>
                </c:pt>
                <c:pt idx="5">
                  <c:v>40877</c:v>
                </c:pt>
                <c:pt idx="6">
                  <c:v>40908</c:v>
                </c:pt>
                <c:pt idx="7">
                  <c:v>40939</c:v>
                </c:pt>
                <c:pt idx="8">
                  <c:v>40968</c:v>
                </c:pt>
                <c:pt idx="9">
                  <c:v>40999</c:v>
                </c:pt>
                <c:pt idx="10">
                  <c:v>41029</c:v>
                </c:pt>
                <c:pt idx="11">
                  <c:v>41060</c:v>
                </c:pt>
                <c:pt idx="12">
                  <c:v>41090</c:v>
                </c:pt>
                <c:pt idx="13">
                  <c:v>41121</c:v>
                </c:pt>
                <c:pt idx="14">
                  <c:v>41122</c:v>
                </c:pt>
                <c:pt idx="15">
                  <c:v>41182</c:v>
                </c:pt>
                <c:pt idx="16">
                  <c:v>41213</c:v>
                </c:pt>
                <c:pt idx="17">
                  <c:v>41243</c:v>
                </c:pt>
                <c:pt idx="18">
                  <c:v>41274</c:v>
                </c:pt>
                <c:pt idx="19">
                  <c:v>41305</c:v>
                </c:pt>
                <c:pt idx="20">
                  <c:v>41333</c:v>
                </c:pt>
                <c:pt idx="21">
                  <c:v>41364</c:v>
                </c:pt>
                <c:pt idx="22">
                  <c:v>41394</c:v>
                </c:pt>
                <c:pt idx="23">
                  <c:v>41425</c:v>
                </c:pt>
                <c:pt idx="24">
                  <c:v>41455</c:v>
                </c:pt>
                <c:pt idx="25">
                  <c:v>41486</c:v>
                </c:pt>
                <c:pt idx="26">
                  <c:v>41517</c:v>
                </c:pt>
                <c:pt idx="27">
                  <c:v>41547</c:v>
                </c:pt>
                <c:pt idx="28">
                  <c:v>41578</c:v>
                </c:pt>
                <c:pt idx="29">
                  <c:v>41608</c:v>
                </c:pt>
                <c:pt idx="30">
                  <c:v>41639</c:v>
                </c:pt>
                <c:pt idx="31">
                  <c:v>41670</c:v>
                </c:pt>
                <c:pt idx="32">
                  <c:v>41698</c:v>
                </c:pt>
                <c:pt idx="33">
                  <c:v>41729</c:v>
                </c:pt>
                <c:pt idx="34">
                  <c:v>41759</c:v>
                </c:pt>
                <c:pt idx="35">
                  <c:v>41790</c:v>
                </c:pt>
                <c:pt idx="36">
                  <c:v>41820</c:v>
                </c:pt>
                <c:pt idx="37">
                  <c:v>41851</c:v>
                </c:pt>
                <c:pt idx="38">
                  <c:v>41882</c:v>
                </c:pt>
                <c:pt idx="39">
                  <c:v>41912</c:v>
                </c:pt>
                <c:pt idx="40">
                  <c:v>41943</c:v>
                </c:pt>
                <c:pt idx="41">
                  <c:v>41973</c:v>
                </c:pt>
                <c:pt idx="42">
                  <c:v>42004</c:v>
                </c:pt>
                <c:pt idx="43">
                  <c:v>42035</c:v>
                </c:pt>
                <c:pt idx="44">
                  <c:v>42063</c:v>
                </c:pt>
                <c:pt idx="45">
                  <c:v>42094</c:v>
                </c:pt>
                <c:pt idx="46">
                  <c:v>42124</c:v>
                </c:pt>
                <c:pt idx="47">
                  <c:v>42155</c:v>
                </c:pt>
                <c:pt idx="48">
                  <c:v>42185</c:v>
                </c:pt>
                <c:pt idx="49">
                  <c:v>42216</c:v>
                </c:pt>
                <c:pt idx="50">
                  <c:v>42247</c:v>
                </c:pt>
                <c:pt idx="51">
                  <c:v>42277</c:v>
                </c:pt>
                <c:pt idx="52">
                  <c:v>42308</c:v>
                </c:pt>
                <c:pt idx="53">
                  <c:v>42338</c:v>
                </c:pt>
                <c:pt idx="54">
                  <c:v>42369</c:v>
                </c:pt>
                <c:pt idx="55">
                  <c:v>42400</c:v>
                </c:pt>
                <c:pt idx="56">
                  <c:v>42429</c:v>
                </c:pt>
                <c:pt idx="57">
                  <c:v>42460</c:v>
                </c:pt>
                <c:pt idx="58">
                  <c:v>42490</c:v>
                </c:pt>
                <c:pt idx="59">
                  <c:v>42521</c:v>
                </c:pt>
                <c:pt idx="60">
                  <c:v>42551</c:v>
                </c:pt>
                <c:pt idx="61">
                  <c:v>42582</c:v>
                </c:pt>
                <c:pt idx="62">
                  <c:v>42613</c:v>
                </c:pt>
                <c:pt idx="63">
                  <c:v>42643</c:v>
                </c:pt>
                <c:pt idx="64">
                  <c:v>42674</c:v>
                </c:pt>
                <c:pt idx="65">
                  <c:v>42704</c:v>
                </c:pt>
                <c:pt idx="66">
                  <c:v>42735</c:v>
                </c:pt>
                <c:pt idx="67">
                  <c:v>42766</c:v>
                </c:pt>
                <c:pt idx="68">
                  <c:v>42794</c:v>
                </c:pt>
                <c:pt idx="69">
                  <c:v>42825</c:v>
                </c:pt>
                <c:pt idx="70">
                  <c:v>42855</c:v>
                </c:pt>
                <c:pt idx="71">
                  <c:v>42886</c:v>
                </c:pt>
                <c:pt idx="72">
                  <c:v>42916</c:v>
                </c:pt>
                <c:pt idx="73">
                  <c:v>42947</c:v>
                </c:pt>
                <c:pt idx="74">
                  <c:v>42978</c:v>
                </c:pt>
                <c:pt idx="75">
                  <c:v>43008</c:v>
                </c:pt>
                <c:pt idx="76">
                  <c:v>43039</c:v>
                </c:pt>
                <c:pt idx="77">
                  <c:v>43069</c:v>
                </c:pt>
                <c:pt idx="78">
                  <c:v>43100</c:v>
                </c:pt>
                <c:pt idx="79">
                  <c:v>43131</c:v>
                </c:pt>
                <c:pt idx="80">
                  <c:v>43159</c:v>
                </c:pt>
                <c:pt idx="81">
                  <c:v>43190</c:v>
                </c:pt>
                <c:pt idx="82">
                  <c:v>43220</c:v>
                </c:pt>
                <c:pt idx="83">
                  <c:v>43251</c:v>
                </c:pt>
                <c:pt idx="84">
                  <c:v>43281</c:v>
                </c:pt>
                <c:pt idx="85">
                  <c:v>43312</c:v>
                </c:pt>
                <c:pt idx="86">
                  <c:v>43343</c:v>
                </c:pt>
                <c:pt idx="87">
                  <c:v>43373</c:v>
                </c:pt>
                <c:pt idx="88">
                  <c:v>43404</c:v>
                </c:pt>
                <c:pt idx="89">
                  <c:v>43434</c:v>
                </c:pt>
                <c:pt idx="90">
                  <c:v>43465</c:v>
                </c:pt>
                <c:pt idx="91">
                  <c:v>43496</c:v>
                </c:pt>
                <c:pt idx="92">
                  <c:v>43524</c:v>
                </c:pt>
                <c:pt idx="93">
                  <c:v>43555</c:v>
                </c:pt>
                <c:pt idx="94">
                  <c:v>43585</c:v>
                </c:pt>
                <c:pt idx="95">
                  <c:v>43616</c:v>
                </c:pt>
                <c:pt idx="96">
                  <c:v>43646</c:v>
                </c:pt>
                <c:pt idx="97">
                  <c:v>43677</c:v>
                </c:pt>
                <c:pt idx="98">
                  <c:v>43708</c:v>
                </c:pt>
                <c:pt idx="99">
                  <c:v>43738</c:v>
                </c:pt>
                <c:pt idx="100">
                  <c:v>43769</c:v>
                </c:pt>
                <c:pt idx="101">
                  <c:v>43799</c:v>
                </c:pt>
                <c:pt idx="102">
                  <c:v>43830</c:v>
                </c:pt>
                <c:pt idx="103">
                  <c:v>43861</c:v>
                </c:pt>
                <c:pt idx="104">
                  <c:v>43890</c:v>
                </c:pt>
                <c:pt idx="105">
                  <c:v>43921</c:v>
                </c:pt>
                <c:pt idx="106">
                  <c:v>43951</c:v>
                </c:pt>
                <c:pt idx="107">
                  <c:v>43982</c:v>
                </c:pt>
                <c:pt idx="108">
                  <c:v>44012</c:v>
                </c:pt>
                <c:pt idx="109">
                  <c:v>44043</c:v>
                </c:pt>
                <c:pt idx="110">
                  <c:v>44074</c:v>
                </c:pt>
                <c:pt idx="111">
                  <c:v>44104</c:v>
                </c:pt>
                <c:pt idx="112">
                  <c:v>44135</c:v>
                </c:pt>
                <c:pt idx="113">
                  <c:v>44165</c:v>
                </c:pt>
                <c:pt idx="114">
                  <c:v>44196</c:v>
                </c:pt>
                <c:pt idx="115">
                  <c:v>44227</c:v>
                </c:pt>
                <c:pt idx="116">
                  <c:v>44255</c:v>
                </c:pt>
                <c:pt idx="117">
                  <c:v>44286</c:v>
                </c:pt>
                <c:pt idx="118">
                  <c:v>44316</c:v>
                </c:pt>
                <c:pt idx="119">
                  <c:v>44347</c:v>
                </c:pt>
                <c:pt idx="120">
                  <c:v>44377</c:v>
                </c:pt>
                <c:pt idx="121">
                  <c:v>44408</c:v>
                </c:pt>
                <c:pt idx="122">
                  <c:v>44439</c:v>
                </c:pt>
                <c:pt idx="123">
                  <c:v>44469</c:v>
                </c:pt>
                <c:pt idx="124">
                  <c:v>44500</c:v>
                </c:pt>
                <c:pt idx="125">
                  <c:v>44530</c:v>
                </c:pt>
                <c:pt idx="126">
                  <c:v>44561</c:v>
                </c:pt>
                <c:pt idx="127">
                  <c:v>44592</c:v>
                </c:pt>
                <c:pt idx="128">
                  <c:v>44620</c:v>
                </c:pt>
                <c:pt idx="129">
                  <c:v>44651</c:v>
                </c:pt>
                <c:pt idx="130">
                  <c:v>44681</c:v>
                </c:pt>
                <c:pt idx="131">
                  <c:v>44712</c:v>
                </c:pt>
                <c:pt idx="132">
                  <c:v>44742</c:v>
                </c:pt>
              </c:numCache>
            </c:numRef>
          </c:cat>
          <c:val>
            <c:numRef>
              <c:f>'[6]1m'!$S$141:$S$306</c:f>
              <c:numCache>
                <c:formatCode>General</c:formatCode>
                <c:ptCount val="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101.40372604970445</c:v>
                </c:pt>
                <c:pt idx="38">
                  <c:v>102.67949847029888</c:v>
                </c:pt>
                <c:pt idx="39">
                  <c:v>105.90476855255959</c:v>
                </c:pt>
                <c:pt idx="40">
                  <c:v>107.71794830043027</c:v>
                </c:pt>
                <c:pt idx="41">
                  <c:v>115.31767941509993</c:v>
                </c:pt>
                <c:pt idx="42">
                  <c:v>115.15338049518294</c:v>
                </c:pt>
                <c:pt idx="43">
                  <c:v>118.41450304618007</c:v>
                </c:pt>
                <c:pt idx="44">
                  <c:v>121.03669935975161</c:v>
                </c:pt>
                <c:pt idx="45">
                  <c:v>124.52067578536528</c:v>
                </c:pt>
                <c:pt idx="46">
                  <c:v>129.31465179270043</c:v>
                </c:pt>
                <c:pt idx="47">
                  <c:v>130.17992093368179</c:v>
                </c:pt>
                <c:pt idx="48">
                  <c:v>131.48843994347482</c:v>
                </c:pt>
                <c:pt idx="49">
                  <c:v>135.46091958959218</c:v>
                </c:pt>
                <c:pt idx="50">
                  <c:v>141.07060319319456</c:v>
                </c:pt>
                <c:pt idx="51">
                  <c:v>147.22193973599764</c:v>
                </c:pt>
                <c:pt idx="52">
                  <c:v>150.82121103611462</c:v>
                </c:pt>
                <c:pt idx="53">
                  <c:v>152.49580038389794</c:v>
                </c:pt>
                <c:pt idx="54">
                  <c:v>154.61463448218453</c:v>
                </c:pt>
                <c:pt idx="55">
                  <c:v>153.98418009927224</c:v>
                </c:pt>
                <c:pt idx="56">
                  <c:v>158.48745147123242</c:v>
                </c:pt>
                <c:pt idx="57">
                  <c:v>159.84259761212186</c:v>
                </c:pt>
                <c:pt idx="58">
                  <c:v>163.44781676663212</c:v>
                </c:pt>
                <c:pt idx="59">
                  <c:v>167.93499315994416</c:v>
                </c:pt>
                <c:pt idx="60">
                  <c:v>168.95476647396211</c:v>
                </c:pt>
                <c:pt idx="61">
                  <c:v>172.09327021598241</c:v>
                </c:pt>
                <c:pt idx="62">
                  <c:v>174.35801765202476</c:v>
                </c:pt>
                <c:pt idx="63">
                  <c:v>177.0483618643955</c:v>
                </c:pt>
                <c:pt idx="64">
                  <c:v>178.58956785442507</c:v>
                </c:pt>
                <c:pt idx="65">
                  <c:v>177.88235316572155</c:v>
                </c:pt>
                <c:pt idx="66">
                  <c:v>178.01576493059585</c:v>
                </c:pt>
                <c:pt idx="67">
                  <c:v>180.55213354932698</c:v>
                </c:pt>
                <c:pt idx="68">
                  <c:v>187.95531268125001</c:v>
                </c:pt>
                <c:pt idx="69">
                  <c:v>188.2321708568295</c:v>
                </c:pt>
                <c:pt idx="70">
                  <c:v>188.46802576691309</c:v>
                </c:pt>
                <c:pt idx="71">
                  <c:v>188.59467628022844</c:v>
                </c:pt>
                <c:pt idx="72">
                  <c:v>189.20176254317451</c:v>
                </c:pt>
                <c:pt idx="73">
                  <c:v>189.19856124935228</c:v>
                </c:pt>
                <c:pt idx="74">
                  <c:v>192.01383584074264</c:v>
                </c:pt>
                <c:pt idx="75">
                  <c:v>199.93248643081486</c:v>
                </c:pt>
                <c:pt idx="76">
                  <c:v>201.05270815228673</c:v>
                </c:pt>
                <c:pt idx="77">
                  <c:v>201.07120500143674</c:v>
                </c:pt>
                <c:pt idx="78">
                  <c:v>203.65235606004018</c:v>
                </c:pt>
                <c:pt idx="79">
                  <c:v>205.43879452739884</c:v>
                </c:pt>
                <c:pt idx="80">
                  <c:v>212.42884951119359</c:v>
                </c:pt>
                <c:pt idx="81">
                  <c:v>216.41082829528091</c:v>
                </c:pt>
                <c:pt idx="82">
                  <c:v>216.4794305278505</c:v>
                </c:pt>
                <c:pt idx="83">
                  <c:v>216.26836308308583</c:v>
                </c:pt>
                <c:pt idx="84">
                  <c:v>214.41797096854694</c:v>
                </c:pt>
                <c:pt idx="85">
                  <c:v>214.20719810308486</c:v>
                </c:pt>
                <c:pt idx="86">
                  <c:v>213.67789211657214</c:v>
                </c:pt>
                <c:pt idx="87">
                  <c:v>215.8360388269495</c:v>
                </c:pt>
                <c:pt idx="88">
                  <c:v>220.17909160022538</c:v>
                </c:pt>
                <c:pt idx="89">
                  <c:v>218.09663775187045</c:v>
                </c:pt>
                <c:pt idx="90">
                  <c:v>218.98101961795427</c:v>
                </c:pt>
                <c:pt idx="91">
                  <c:v>217.87823120315824</c:v>
                </c:pt>
                <c:pt idx="92">
                  <c:v>217.28276999727998</c:v>
                </c:pt>
                <c:pt idx="93">
                  <c:v>223.50661766108206</c:v>
                </c:pt>
                <c:pt idx="94">
                  <c:v>226.13371444507044</c:v>
                </c:pt>
                <c:pt idx="95">
                  <c:v>225.50461045148427</c:v>
                </c:pt>
                <c:pt idx="96">
                  <c:v>219.61285149421835</c:v>
                </c:pt>
                <c:pt idx="97">
                  <c:v>218.18053647677306</c:v>
                </c:pt>
                <c:pt idx="98">
                  <c:v>213.8769253947687</c:v>
                </c:pt>
                <c:pt idx="99">
                  <c:v>227.67369809813445</c:v>
                </c:pt>
                <c:pt idx="100">
                  <c:v>226.20634111389197</c:v>
                </c:pt>
                <c:pt idx="101">
                  <c:v>225.30400401918868</c:v>
                </c:pt>
                <c:pt idx="102">
                  <c:v>225.34005265983174</c:v>
                </c:pt>
                <c:pt idx="103">
                  <c:v>222.73376961076812</c:v>
                </c:pt>
                <c:pt idx="104">
                  <c:v>219.38229457943487</c:v>
                </c:pt>
                <c:pt idx="105">
                  <c:v>207.80132263088109</c:v>
                </c:pt>
                <c:pt idx="106">
                  <c:v>203.97341446669762</c:v>
                </c:pt>
                <c:pt idx="107">
                  <c:v>200.64844383747598</c:v>
                </c:pt>
                <c:pt idx="108">
                  <c:v>192.58899779385609</c:v>
                </c:pt>
                <c:pt idx="109">
                  <c:v>179.96594452245557</c:v>
                </c:pt>
                <c:pt idx="110">
                  <c:v>168.08927197964064</c:v>
                </c:pt>
                <c:pt idx="111">
                  <c:v>175.02295444880082</c:v>
                </c:pt>
                <c:pt idx="112">
                  <c:v>176.2153858374605</c:v>
                </c:pt>
                <c:pt idx="113">
                  <c:v>178.86249336351085</c:v>
                </c:pt>
                <c:pt idx="114">
                  <c:v>174.31652423218387</c:v>
                </c:pt>
                <c:pt idx="115">
                  <c:v>166.42399496452327</c:v>
                </c:pt>
                <c:pt idx="116">
                  <c:v>159.92580365713849</c:v>
                </c:pt>
                <c:pt idx="117">
                  <c:v>170.86360914666116</c:v>
                </c:pt>
                <c:pt idx="118">
                  <c:v>172.2493130168406</c:v>
                </c:pt>
                <c:pt idx="119">
                  <c:v>172.44137100085439</c:v>
                </c:pt>
                <c:pt idx="120">
                  <c:v>174.07577031520051</c:v>
                </c:pt>
                <c:pt idx="121">
                  <c:v>182.45125192814606</c:v>
                </c:pt>
                <c:pt idx="122">
                  <c:v>182.04748730762907</c:v>
                </c:pt>
                <c:pt idx="123">
                  <c:v>183.49440073675012</c:v>
                </c:pt>
                <c:pt idx="124">
                  <c:v>188.21534467890521</c:v>
                </c:pt>
                <c:pt idx="125">
                  <c:v>216.38591174768632</c:v>
                </c:pt>
                <c:pt idx="126">
                  <c:v>212.91313425004768</c:v>
                </c:pt>
                <c:pt idx="127">
                  <c:v>208.46644344123541</c:v>
                </c:pt>
                <c:pt idx="128">
                  <c:v>210.00617659249235</c:v>
                </c:pt>
                <c:pt idx="129">
                  <c:v>208.50925256574106</c:v>
                </c:pt>
                <c:pt idx="130">
                  <c:v>204.50760563478494</c:v>
                </c:pt>
                <c:pt idx="131">
                  <c:v>202.41365226069038</c:v>
                </c:pt>
                <c:pt idx="132">
                  <c:v>206.94144324810978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strRef>
              <c:f>'[6]1m'!$T$3</c:f>
              <c:strCache>
                <c:ptCount val="1"/>
                <c:pt idx="0">
                  <c:v>IJG Bond Ix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'[6]1m'!$Q$141:$Q$306</c:f>
              <c:numCache>
                <c:formatCode>General</c:formatCode>
                <c:ptCount val="166"/>
                <c:pt idx="0">
                  <c:v>40724</c:v>
                </c:pt>
                <c:pt idx="1">
                  <c:v>40755</c:v>
                </c:pt>
                <c:pt idx="2">
                  <c:v>40756</c:v>
                </c:pt>
                <c:pt idx="3">
                  <c:v>40816</c:v>
                </c:pt>
                <c:pt idx="4">
                  <c:v>40847</c:v>
                </c:pt>
                <c:pt idx="5">
                  <c:v>40877</c:v>
                </c:pt>
                <c:pt idx="6">
                  <c:v>40908</c:v>
                </c:pt>
                <c:pt idx="7">
                  <c:v>40939</c:v>
                </c:pt>
                <c:pt idx="8">
                  <c:v>40968</c:v>
                </c:pt>
                <c:pt idx="9">
                  <c:v>40999</c:v>
                </c:pt>
                <c:pt idx="10">
                  <c:v>41029</c:v>
                </c:pt>
                <c:pt idx="11">
                  <c:v>41060</c:v>
                </c:pt>
                <c:pt idx="12">
                  <c:v>41090</c:v>
                </c:pt>
                <c:pt idx="13">
                  <c:v>41121</c:v>
                </c:pt>
                <c:pt idx="14">
                  <c:v>41122</c:v>
                </c:pt>
                <c:pt idx="15">
                  <c:v>41182</c:v>
                </c:pt>
                <c:pt idx="16">
                  <c:v>41213</c:v>
                </c:pt>
                <c:pt idx="17">
                  <c:v>41243</c:v>
                </c:pt>
                <c:pt idx="18">
                  <c:v>41274</c:v>
                </c:pt>
                <c:pt idx="19">
                  <c:v>41305</c:v>
                </c:pt>
                <c:pt idx="20">
                  <c:v>41333</c:v>
                </c:pt>
                <c:pt idx="21">
                  <c:v>41364</c:v>
                </c:pt>
                <c:pt idx="22">
                  <c:v>41394</c:v>
                </c:pt>
                <c:pt idx="23">
                  <c:v>41425</c:v>
                </c:pt>
                <c:pt idx="24">
                  <c:v>41455</c:v>
                </c:pt>
                <c:pt idx="25">
                  <c:v>41486</c:v>
                </c:pt>
                <c:pt idx="26">
                  <c:v>41517</c:v>
                </c:pt>
                <c:pt idx="27">
                  <c:v>41547</c:v>
                </c:pt>
                <c:pt idx="28">
                  <c:v>41578</c:v>
                </c:pt>
                <c:pt idx="29">
                  <c:v>41608</c:v>
                </c:pt>
                <c:pt idx="30">
                  <c:v>41639</c:v>
                </c:pt>
                <c:pt idx="31">
                  <c:v>41670</c:v>
                </c:pt>
                <c:pt idx="32">
                  <c:v>41698</c:v>
                </c:pt>
                <c:pt idx="33">
                  <c:v>41729</c:v>
                </c:pt>
                <c:pt idx="34">
                  <c:v>41759</c:v>
                </c:pt>
                <c:pt idx="35">
                  <c:v>41790</c:v>
                </c:pt>
                <c:pt idx="36">
                  <c:v>41820</c:v>
                </c:pt>
                <c:pt idx="37">
                  <c:v>41851</c:v>
                </c:pt>
                <c:pt idx="38">
                  <c:v>41882</c:v>
                </c:pt>
                <c:pt idx="39">
                  <c:v>41912</c:v>
                </c:pt>
                <c:pt idx="40">
                  <c:v>41943</c:v>
                </c:pt>
                <c:pt idx="41">
                  <c:v>41973</c:v>
                </c:pt>
                <c:pt idx="42">
                  <c:v>42004</c:v>
                </c:pt>
                <c:pt idx="43">
                  <c:v>42035</c:v>
                </c:pt>
                <c:pt idx="44">
                  <c:v>42063</c:v>
                </c:pt>
                <c:pt idx="45">
                  <c:v>42094</c:v>
                </c:pt>
                <c:pt idx="46">
                  <c:v>42124</c:v>
                </c:pt>
                <c:pt idx="47">
                  <c:v>42155</c:v>
                </c:pt>
                <c:pt idx="48">
                  <c:v>42185</c:v>
                </c:pt>
                <c:pt idx="49">
                  <c:v>42216</c:v>
                </c:pt>
                <c:pt idx="50">
                  <c:v>42247</c:v>
                </c:pt>
                <c:pt idx="51">
                  <c:v>42277</c:v>
                </c:pt>
                <c:pt idx="52">
                  <c:v>42308</c:v>
                </c:pt>
                <c:pt idx="53">
                  <c:v>42338</c:v>
                </c:pt>
                <c:pt idx="54">
                  <c:v>42369</c:v>
                </c:pt>
                <c:pt idx="55">
                  <c:v>42400</c:v>
                </c:pt>
                <c:pt idx="56">
                  <c:v>42429</c:v>
                </c:pt>
                <c:pt idx="57">
                  <c:v>42460</c:v>
                </c:pt>
                <c:pt idx="58">
                  <c:v>42490</c:v>
                </c:pt>
                <c:pt idx="59">
                  <c:v>42521</c:v>
                </c:pt>
                <c:pt idx="60">
                  <c:v>42551</c:v>
                </c:pt>
                <c:pt idx="61">
                  <c:v>42582</c:v>
                </c:pt>
                <c:pt idx="62">
                  <c:v>42613</c:v>
                </c:pt>
                <c:pt idx="63">
                  <c:v>42643</c:v>
                </c:pt>
                <c:pt idx="64">
                  <c:v>42674</c:v>
                </c:pt>
                <c:pt idx="65">
                  <c:v>42704</c:v>
                </c:pt>
                <c:pt idx="66">
                  <c:v>42735</c:v>
                </c:pt>
                <c:pt idx="67">
                  <c:v>42766</c:v>
                </c:pt>
                <c:pt idx="68">
                  <c:v>42794</c:v>
                </c:pt>
                <c:pt idx="69">
                  <c:v>42825</c:v>
                </c:pt>
                <c:pt idx="70">
                  <c:v>42855</c:v>
                </c:pt>
                <c:pt idx="71">
                  <c:v>42886</c:v>
                </c:pt>
                <c:pt idx="72">
                  <c:v>42916</c:v>
                </c:pt>
                <c:pt idx="73">
                  <c:v>42947</c:v>
                </c:pt>
                <c:pt idx="74">
                  <c:v>42978</c:v>
                </c:pt>
                <c:pt idx="75">
                  <c:v>43008</c:v>
                </c:pt>
                <c:pt idx="76">
                  <c:v>43039</c:v>
                </c:pt>
                <c:pt idx="77">
                  <c:v>43069</c:v>
                </c:pt>
                <c:pt idx="78">
                  <c:v>43100</c:v>
                </c:pt>
                <c:pt idx="79">
                  <c:v>43131</c:v>
                </c:pt>
                <c:pt idx="80">
                  <c:v>43159</c:v>
                </c:pt>
                <c:pt idx="81">
                  <c:v>43190</c:v>
                </c:pt>
                <c:pt idx="82">
                  <c:v>43220</c:v>
                </c:pt>
                <c:pt idx="83">
                  <c:v>43251</c:v>
                </c:pt>
                <c:pt idx="84">
                  <c:v>43281</c:v>
                </c:pt>
                <c:pt idx="85">
                  <c:v>43312</c:v>
                </c:pt>
                <c:pt idx="86">
                  <c:v>43343</c:v>
                </c:pt>
                <c:pt idx="87">
                  <c:v>43373</c:v>
                </c:pt>
                <c:pt idx="88">
                  <c:v>43404</c:v>
                </c:pt>
                <c:pt idx="89">
                  <c:v>43434</c:v>
                </c:pt>
                <c:pt idx="90">
                  <c:v>43465</c:v>
                </c:pt>
                <c:pt idx="91">
                  <c:v>43496</c:v>
                </c:pt>
                <c:pt idx="92">
                  <c:v>43524</c:v>
                </c:pt>
                <c:pt idx="93">
                  <c:v>43555</c:v>
                </c:pt>
                <c:pt idx="94">
                  <c:v>43585</c:v>
                </c:pt>
                <c:pt idx="95">
                  <c:v>43616</c:v>
                </c:pt>
                <c:pt idx="96">
                  <c:v>43646</c:v>
                </c:pt>
                <c:pt idx="97">
                  <c:v>43677</c:v>
                </c:pt>
                <c:pt idx="98">
                  <c:v>43708</c:v>
                </c:pt>
                <c:pt idx="99">
                  <c:v>43738</c:v>
                </c:pt>
                <c:pt idx="100">
                  <c:v>43769</c:v>
                </c:pt>
                <c:pt idx="101">
                  <c:v>43799</c:v>
                </c:pt>
                <c:pt idx="102">
                  <c:v>43830</c:v>
                </c:pt>
                <c:pt idx="103">
                  <c:v>43861</c:v>
                </c:pt>
                <c:pt idx="104">
                  <c:v>43890</c:v>
                </c:pt>
                <c:pt idx="105">
                  <c:v>43921</c:v>
                </c:pt>
                <c:pt idx="106">
                  <c:v>43951</c:v>
                </c:pt>
                <c:pt idx="107">
                  <c:v>43982</c:v>
                </c:pt>
                <c:pt idx="108">
                  <c:v>44012</c:v>
                </c:pt>
                <c:pt idx="109">
                  <c:v>44043</c:v>
                </c:pt>
                <c:pt idx="110">
                  <c:v>44074</c:v>
                </c:pt>
                <c:pt idx="111">
                  <c:v>44104</c:v>
                </c:pt>
                <c:pt idx="112">
                  <c:v>44135</c:v>
                </c:pt>
                <c:pt idx="113">
                  <c:v>44165</c:v>
                </c:pt>
                <c:pt idx="114">
                  <c:v>44196</c:v>
                </c:pt>
                <c:pt idx="115">
                  <c:v>44227</c:v>
                </c:pt>
                <c:pt idx="116">
                  <c:v>44255</c:v>
                </c:pt>
                <c:pt idx="117">
                  <c:v>44286</c:v>
                </c:pt>
                <c:pt idx="118">
                  <c:v>44316</c:v>
                </c:pt>
                <c:pt idx="119">
                  <c:v>44347</c:v>
                </c:pt>
                <c:pt idx="120">
                  <c:v>44377</c:v>
                </c:pt>
                <c:pt idx="121">
                  <c:v>44408</c:v>
                </c:pt>
                <c:pt idx="122">
                  <c:v>44439</c:v>
                </c:pt>
                <c:pt idx="123">
                  <c:v>44469</c:v>
                </c:pt>
                <c:pt idx="124">
                  <c:v>44500</c:v>
                </c:pt>
                <c:pt idx="125">
                  <c:v>44530</c:v>
                </c:pt>
                <c:pt idx="126">
                  <c:v>44561</c:v>
                </c:pt>
                <c:pt idx="127">
                  <c:v>44592</c:v>
                </c:pt>
                <c:pt idx="128">
                  <c:v>44620</c:v>
                </c:pt>
                <c:pt idx="129">
                  <c:v>44651</c:v>
                </c:pt>
                <c:pt idx="130">
                  <c:v>44681</c:v>
                </c:pt>
                <c:pt idx="131">
                  <c:v>44712</c:v>
                </c:pt>
                <c:pt idx="132">
                  <c:v>44742</c:v>
                </c:pt>
              </c:numCache>
            </c:numRef>
          </c:cat>
          <c:val>
            <c:numRef>
              <c:f>'[6]1m'!$T$141:$T$306</c:f>
              <c:numCache>
                <c:formatCode>General</c:formatCode>
                <c:ptCount val="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101.18399491086998</c:v>
                </c:pt>
                <c:pt idx="38">
                  <c:v>103.13644914168688</c:v>
                </c:pt>
                <c:pt idx="39">
                  <c:v>102.09255068645164</c:v>
                </c:pt>
                <c:pt idx="40">
                  <c:v>104.72837581130626</c:v>
                </c:pt>
                <c:pt idx="41">
                  <c:v>106.64113303645026</c:v>
                </c:pt>
                <c:pt idx="42">
                  <c:v>105.32970211232828</c:v>
                </c:pt>
                <c:pt idx="43">
                  <c:v>109.09141969471682</c:v>
                </c:pt>
                <c:pt idx="44">
                  <c:v>107.76162350650635</c:v>
                </c:pt>
                <c:pt idx="45">
                  <c:v>107.40628876735055</c:v>
                </c:pt>
                <c:pt idx="46">
                  <c:v>107.24116874638456</c:v>
                </c:pt>
                <c:pt idx="47">
                  <c:v>106.9857956410668</c:v>
                </c:pt>
                <c:pt idx="48">
                  <c:v>107.22378164596344</c:v>
                </c:pt>
                <c:pt idx="49">
                  <c:v>107.99576010722892</c:v>
                </c:pt>
                <c:pt idx="50">
                  <c:v>108.28113409379732</c:v>
                </c:pt>
                <c:pt idx="51">
                  <c:v>108.81179456198895</c:v>
                </c:pt>
                <c:pt idx="52">
                  <c:v>110.28445843295093</c:v>
                </c:pt>
                <c:pt idx="53">
                  <c:v>109.7903402450203</c:v>
                </c:pt>
                <c:pt idx="54">
                  <c:v>106.31862660354118</c:v>
                </c:pt>
                <c:pt idx="55">
                  <c:v>109.17103415786397</c:v>
                </c:pt>
                <c:pt idx="56">
                  <c:v>109.18837796449603</c:v>
                </c:pt>
                <c:pt idx="57">
                  <c:v>111.220419289432</c:v>
                </c:pt>
                <c:pt idx="58">
                  <c:v>112.630454752018</c:v>
                </c:pt>
                <c:pt idx="59">
                  <c:v>112.31946802528856</c:v>
                </c:pt>
                <c:pt idx="60">
                  <c:v>114.93247977684713</c:v>
                </c:pt>
                <c:pt idx="61">
                  <c:v>116.37189072831606</c:v>
                </c:pt>
                <c:pt idx="62">
                  <c:v>115.55521549367725</c:v>
                </c:pt>
                <c:pt idx="63">
                  <c:v>117.74110387487637</c:v>
                </c:pt>
                <c:pt idx="64">
                  <c:v>118.48798784080346</c:v>
                </c:pt>
                <c:pt idx="65">
                  <c:v>117.38110289235799</c:v>
                </c:pt>
                <c:pt idx="66">
                  <c:v>118.7543210615528</c:v>
                </c:pt>
                <c:pt idx="67">
                  <c:v>119.86497917642622</c:v>
                </c:pt>
                <c:pt idx="68">
                  <c:v>120.99054714486225</c:v>
                </c:pt>
                <c:pt idx="69">
                  <c:v>121.84771120232864</c:v>
                </c:pt>
                <c:pt idx="70">
                  <c:v>123.41733351144626</c:v>
                </c:pt>
                <c:pt idx="71">
                  <c:v>125.15651882561123</c:v>
                </c:pt>
                <c:pt idx="72">
                  <c:v>125.06561815201677</c:v>
                </c:pt>
                <c:pt idx="73">
                  <c:v>127.70012053290941</c:v>
                </c:pt>
                <c:pt idx="74">
                  <c:v>129.41202854786684</c:v>
                </c:pt>
                <c:pt idx="75">
                  <c:v>130.88424854803699</c:v>
                </c:pt>
                <c:pt idx="76">
                  <c:v>129.20001095203793</c:v>
                </c:pt>
                <c:pt idx="77">
                  <c:v>128.9991896341233</c:v>
                </c:pt>
                <c:pt idx="78">
                  <c:v>134.34759883558567</c:v>
                </c:pt>
                <c:pt idx="79">
                  <c:v>136.48959783012171</c:v>
                </c:pt>
                <c:pt idx="80">
                  <c:v>138.18531636990858</c:v>
                </c:pt>
                <c:pt idx="81">
                  <c:v>140.52471836424027</c:v>
                </c:pt>
                <c:pt idx="82">
                  <c:v>139.97785262285049</c:v>
                </c:pt>
                <c:pt idx="83">
                  <c:v>139.12256313607301</c:v>
                </c:pt>
                <c:pt idx="84">
                  <c:v>139.03733874462475</c:v>
                </c:pt>
                <c:pt idx="85">
                  <c:v>141.27128146884456</c:v>
                </c:pt>
                <c:pt idx="86">
                  <c:v>140.60163161244148</c:v>
                </c:pt>
                <c:pt idx="87">
                  <c:v>142.0489794660501</c:v>
                </c:pt>
                <c:pt idx="88">
                  <c:v>142.93034875763664</c:v>
                </c:pt>
                <c:pt idx="89">
                  <c:v>147.39983056367319</c:v>
                </c:pt>
                <c:pt idx="90">
                  <c:v>149.14685982056903</c:v>
                </c:pt>
                <c:pt idx="91">
                  <c:v>152.56485779863621</c:v>
                </c:pt>
                <c:pt idx="92">
                  <c:v>153.10476327548133</c:v>
                </c:pt>
                <c:pt idx="93">
                  <c:v>155.23722047410209</c:v>
                </c:pt>
                <c:pt idx="94">
                  <c:v>157.04477208896921</c:v>
                </c:pt>
                <c:pt idx="95">
                  <c:v>158.17905844747551</c:v>
                </c:pt>
                <c:pt idx="96">
                  <c:v>161.90300988547801</c:v>
                </c:pt>
                <c:pt idx="97">
                  <c:v>161.48080431543539</c:v>
                </c:pt>
                <c:pt idx="98">
                  <c:v>163.71321677524278</c:v>
                </c:pt>
                <c:pt idx="99">
                  <c:v>164.37026263574924</c:v>
                </c:pt>
                <c:pt idx="100">
                  <c:v>164.2634567713861</c:v>
                </c:pt>
                <c:pt idx="101">
                  <c:v>165.20044872663604</c:v>
                </c:pt>
                <c:pt idx="102">
                  <c:v>167.16660786279783</c:v>
                </c:pt>
                <c:pt idx="103">
                  <c:v>169.51958420266533</c:v>
                </c:pt>
                <c:pt idx="104">
                  <c:v>168.51388710815698</c:v>
                </c:pt>
                <c:pt idx="105">
                  <c:v>157.66130784566616</c:v>
                </c:pt>
                <c:pt idx="106">
                  <c:v>165.19676219252935</c:v>
                </c:pt>
                <c:pt idx="107">
                  <c:v>175.22991948611107</c:v>
                </c:pt>
                <c:pt idx="108">
                  <c:v>176.09524832242164</c:v>
                </c:pt>
                <c:pt idx="109">
                  <c:v>178.383085178312</c:v>
                </c:pt>
                <c:pt idx="110">
                  <c:v>179.73261749790058</c:v>
                </c:pt>
                <c:pt idx="111">
                  <c:v>180.53012960992962</c:v>
                </c:pt>
                <c:pt idx="112">
                  <c:v>182.86228629145418</c:v>
                </c:pt>
                <c:pt idx="113">
                  <c:v>186.67105874378518</c:v>
                </c:pt>
                <c:pt idx="114">
                  <c:v>191.26765724211705</c:v>
                </c:pt>
                <c:pt idx="115">
                  <c:v>192.47383272043425</c:v>
                </c:pt>
                <c:pt idx="116">
                  <c:v>190.66464638028705</c:v>
                </c:pt>
                <c:pt idx="117">
                  <c:v>188.82645064850817</c:v>
                </c:pt>
                <c:pt idx="118">
                  <c:v>191.73285523958947</c:v>
                </c:pt>
                <c:pt idx="119">
                  <c:v>196.40083892387901</c:v>
                </c:pt>
                <c:pt idx="120">
                  <c:v>195.24292827334537</c:v>
                </c:pt>
                <c:pt idx="121">
                  <c:v>197.25794301985593</c:v>
                </c:pt>
                <c:pt idx="122">
                  <c:v>199.27265840388185</c:v>
                </c:pt>
                <c:pt idx="123">
                  <c:v>196.42806862155152</c:v>
                </c:pt>
                <c:pt idx="124">
                  <c:v>194.83101370892371</c:v>
                </c:pt>
                <c:pt idx="125">
                  <c:v>195.49278789475173</c:v>
                </c:pt>
                <c:pt idx="126">
                  <c:v>199.76420902783019</c:v>
                </c:pt>
                <c:pt idx="127">
                  <c:v>200.09182632592174</c:v>
                </c:pt>
                <c:pt idx="128">
                  <c:v>198.27699923778974</c:v>
                </c:pt>
                <c:pt idx="129">
                  <c:v>199.71704514306847</c:v>
                </c:pt>
                <c:pt idx="130">
                  <c:v>201.50264583177713</c:v>
                </c:pt>
                <c:pt idx="131">
                  <c:v>204.90827856782565</c:v>
                </c:pt>
                <c:pt idx="132">
                  <c:v>203.06063834812031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strRef>
              <c:f>'[6]1m'!$U$3</c:f>
              <c:strCache>
                <c:ptCount val="1"/>
                <c:pt idx="0">
                  <c:v>IJG MM Ix</c:v>
                </c:pt>
              </c:strCache>
            </c:strRef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'[6]1m'!$Q$141:$Q$306</c:f>
              <c:numCache>
                <c:formatCode>General</c:formatCode>
                <c:ptCount val="166"/>
                <c:pt idx="0">
                  <c:v>40724</c:v>
                </c:pt>
                <c:pt idx="1">
                  <c:v>40755</c:v>
                </c:pt>
                <c:pt idx="2">
                  <c:v>40756</c:v>
                </c:pt>
                <c:pt idx="3">
                  <c:v>40816</c:v>
                </c:pt>
                <c:pt idx="4">
                  <c:v>40847</c:v>
                </c:pt>
                <c:pt idx="5">
                  <c:v>40877</c:v>
                </c:pt>
                <c:pt idx="6">
                  <c:v>40908</c:v>
                </c:pt>
                <c:pt idx="7">
                  <c:v>40939</c:v>
                </c:pt>
                <c:pt idx="8">
                  <c:v>40968</c:v>
                </c:pt>
                <c:pt idx="9">
                  <c:v>40999</c:v>
                </c:pt>
                <c:pt idx="10">
                  <c:v>41029</c:v>
                </c:pt>
                <c:pt idx="11">
                  <c:v>41060</c:v>
                </c:pt>
                <c:pt idx="12">
                  <c:v>41090</c:v>
                </c:pt>
                <c:pt idx="13">
                  <c:v>41121</c:v>
                </c:pt>
                <c:pt idx="14">
                  <c:v>41122</c:v>
                </c:pt>
                <c:pt idx="15">
                  <c:v>41182</c:v>
                </c:pt>
                <c:pt idx="16">
                  <c:v>41213</c:v>
                </c:pt>
                <c:pt idx="17">
                  <c:v>41243</c:v>
                </c:pt>
                <c:pt idx="18">
                  <c:v>41274</c:v>
                </c:pt>
                <c:pt idx="19">
                  <c:v>41305</c:v>
                </c:pt>
                <c:pt idx="20">
                  <c:v>41333</c:v>
                </c:pt>
                <c:pt idx="21">
                  <c:v>41364</c:v>
                </c:pt>
                <c:pt idx="22">
                  <c:v>41394</c:v>
                </c:pt>
                <c:pt idx="23">
                  <c:v>41425</c:v>
                </c:pt>
                <c:pt idx="24">
                  <c:v>41455</c:v>
                </c:pt>
                <c:pt idx="25">
                  <c:v>41486</c:v>
                </c:pt>
                <c:pt idx="26">
                  <c:v>41517</c:v>
                </c:pt>
                <c:pt idx="27">
                  <c:v>41547</c:v>
                </c:pt>
                <c:pt idx="28">
                  <c:v>41578</c:v>
                </c:pt>
                <c:pt idx="29">
                  <c:v>41608</c:v>
                </c:pt>
                <c:pt idx="30">
                  <c:v>41639</c:v>
                </c:pt>
                <c:pt idx="31">
                  <c:v>41670</c:v>
                </c:pt>
                <c:pt idx="32">
                  <c:v>41698</c:v>
                </c:pt>
                <c:pt idx="33">
                  <c:v>41729</c:v>
                </c:pt>
                <c:pt idx="34">
                  <c:v>41759</c:v>
                </c:pt>
                <c:pt idx="35">
                  <c:v>41790</c:v>
                </c:pt>
                <c:pt idx="36">
                  <c:v>41820</c:v>
                </c:pt>
                <c:pt idx="37">
                  <c:v>41851</c:v>
                </c:pt>
                <c:pt idx="38">
                  <c:v>41882</c:v>
                </c:pt>
                <c:pt idx="39">
                  <c:v>41912</c:v>
                </c:pt>
                <c:pt idx="40">
                  <c:v>41943</c:v>
                </c:pt>
                <c:pt idx="41">
                  <c:v>41973</c:v>
                </c:pt>
                <c:pt idx="42">
                  <c:v>42004</c:v>
                </c:pt>
                <c:pt idx="43">
                  <c:v>42035</c:v>
                </c:pt>
                <c:pt idx="44">
                  <c:v>42063</c:v>
                </c:pt>
                <c:pt idx="45">
                  <c:v>42094</c:v>
                </c:pt>
                <c:pt idx="46">
                  <c:v>42124</c:v>
                </c:pt>
                <c:pt idx="47">
                  <c:v>42155</c:v>
                </c:pt>
                <c:pt idx="48">
                  <c:v>42185</c:v>
                </c:pt>
                <c:pt idx="49">
                  <c:v>42216</c:v>
                </c:pt>
                <c:pt idx="50">
                  <c:v>42247</c:v>
                </c:pt>
                <c:pt idx="51">
                  <c:v>42277</c:v>
                </c:pt>
                <c:pt idx="52">
                  <c:v>42308</c:v>
                </c:pt>
                <c:pt idx="53">
                  <c:v>42338</c:v>
                </c:pt>
                <c:pt idx="54">
                  <c:v>42369</c:v>
                </c:pt>
                <c:pt idx="55">
                  <c:v>42400</c:v>
                </c:pt>
                <c:pt idx="56">
                  <c:v>42429</c:v>
                </c:pt>
                <c:pt idx="57">
                  <c:v>42460</c:v>
                </c:pt>
                <c:pt idx="58">
                  <c:v>42490</c:v>
                </c:pt>
                <c:pt idx="59">
                  <c:v>42521</c:v>
                </c:pt>
                <c:pt idx="60">
                  <c:v>42551</c:v>
                </c:pt>
                <c:pt idx="61">
                  <c:v>42582</c:v>
                </c:pt>
                <c:pt idx="62">
                  <c:v>42613</c:v>
                </c:pt>
                <c:pt idx="63">
                  <c:v>42643</c:v>
                </c:pt>
                <c:pt idx="64">
                  <c:v>42674</c:v>
                </c:pt>
                <c:pt idx="65">
                  <c:v>42704</c:v>
                </c:pt>
                <c:pt idx="66">
                  <c:v>42735</c:v>
                </c:pt>
                <c:pt idx="67">
                  <c:v>42766</c:v>
                </c:pt>
                <c:pt idx="68">
                  <c:v>42794</c:v>
                </c:pt>
                <c:pt idx="69">
                  <c:v>42825</c:v>
                </c:pt>
                <c:pt idx="70">
                  <c:v>42855</c:v>
                </c:pt>
                <c:pt idx="71">
                  <c:v>42886</c:v>
                </c:pt>
                <c:pt idx="72">
                  <c:v>42916</c:v>
                </c:pt>
                <c:pt idx="73">
                  <c:v>42947</c:v>
                </c:pt>
                <c:pt idx="74">
                  <c:v>42978</c:v>
                </c:pt>
                <c:pt idx="75">
                  <c:v>43008</c:v>
                </c:pt>
                <c:pt idx="76">
                  <c:v>43039</c:v>
                </c:pt>
                <c:pt idx="77">
                  <c:v>43069</c:v>
                </c:pt>
                <c:pt idx="78">
                  <c:v>43100</c:v>
                </c:pt>
                <c:pt idx="79">
                  <c:v>43131</c:v>
                </c:pt>
                <c:pt idx="80">
                  <c:v>43159</c:v>
                </c:pt>
                <c:pt idx="81">
                  <c:v>43190</c:v>
                </c:pt>
                <c:pt idx="82">
                  <c:v>43220</c:v>
                </c:pt>
                <c:pt idx="83">
                  <c:v>43251</c:v>
                </c:pt>
                <c:pt idx="84">
                  <c:v>43281</c:v>
                </c:pt>
                <c:pt idx="85">
                  <c:v>43312</c:v>
                </c:pt>
                <c:pt idx="86">
                  <c:v>43343</c:v>
                </c:pt>
                <c:pt idx="87">
                  <c:v>43373</c:v>
                </c:pt>
                <c:pt idx="88">
                  <c:v>43404</c:v>
                </c:pt>
                <c:pt idx="89">
                  <c:v>43434</c:v>
                </c:pt>
                <c:pt idx="90">
                  <c:v>43465</c:v>
                </c:pt>
                <c:pt idx="91">
                  <c:v>43496</c:v>
                </c:pt>
                <c:pt idx="92">
                  <c:v>43524</c:v>
                </c:pt>
                <c:pt idx="93">
                  <c:v>43555</c:v>
                </c:pt>
                <c:pt idx="94">
                  <c:v>43585</c:v>
                </c:pt>
                <c:pt idx="95">
                  <c:v>43616</c:v>
                </c:pt>
                <c:pt idx="96">
                  <c:v>43646</c:v>
                </c:pt>
                <c:pt idx="97">
                  <c:v>43677</c:v>
                </c:pt>
                <c:pt idx="98">
                  <c:v>43708</c:v>
                </c:pt>
                <c:pt idx="99">
                  <c:v>43738</c:v>
                </c:pt>
                <c:pt idx="100">
                  <c:v>43769</c:v>
                </c:pt>
                <c:pt idx="101">
                  <c:v>43799</c:v>
                </c:pt>
                <c:pt idx="102">
                  <c:v>43830</c:v>
                </c:pt>
                <c:pt idx="103">
                  <c:v>43861</c:v>
                </c:pt>
                <c:pt idx="104">
                  <c:v>43890</c:v>
                </c:pt>
                <c:pt idx="105">
                  <c:v>43921</c:v>
                </c:pt>
                <c:pt idx="106">
                  <c:v>43951</c:v>
                </c:pt>
                <c:pt idx="107">
                  <c:v>43982</c:v>
                </c:pt>
                <c:pt idx="108">
                  <c:v>44012</c:v>
                </c:pt>
                <c:pt idx="109">
                  <c:v>44043</c:v>
                </c:pt>
                <c:pt idx="110">
                  <c:v>44074</c:v>
                </c:pt>
                <c:pt idx="111">
                  <c:v>44104</c:v>
                </c:pt>
                <c:pt idx="112">
                  <c:v>44135</c:v>
                </c:pt>
                <c:pt idx="113">
                  <c:v>44165</c:v>
                </c:pt>
                <c:pt idx="114">
                  <c:v>44196</c:v>
                </c:pt>
                <c:pt idx="115">
                  <c:v>44227</c:v>
                </c:pt>
                <c:pt idx="116">
                  <c:v>44255</c:v>
                </c:pt>
                <c:pt idx="117">
                  <c:v>44286</c:v>
                </c:pt>
                <c:pt idx="118">
                  <c:v>44316</c:v>
                </c:pt>
                <c:pt idx="119">
                  <c:v>44347</c:v>
                </c:pt>
                <c:pt idx="120">
                  <c:v>44377</c:v>
                </c:pt>
                <c:pt idx="121">
                  <c:v>44408</c:v>
                </c:pt>
                <c:pt idx="122">
                  <c:v>44439</c:v>
                </c:pt>
                <c:pt idx="123">
                  <c:v>44469</c:v>
                </c:pt>
                <c:pt idx="124">
                  <c:v>44500</c:v>
                </c:pt>
                <c:pt idx="125">
                  <c:v>44530</c:v>
                </c:pt>
                <c:pt idx="126">
                  <c:v>44561</c:v>
                </c:pt>
                <c:pt idx="127">
                  <c:v>44592</c:v>
                </c:pt>
                <c:pt idx="128">
                  <c:v>44620</c:v>
                </c:pt>
                <c:pt idx="129">
                  <c:v>44651</c:v>
                </c:pt>
                <c:pt idx="130">
                  <c:v>44681</c:v>
                </c:pt>
                <c:pt idx="131">
                  <c:v>44712</c:v>
                </c:pt>
                <c:pt idx="132">
                  <c:v>44742</c:v>
                </c:pt>
              </c:numCache>
            </c:numRef>
          </c:cat>
          <c:val>
            <c:numRef>
              <c:f>'[6]1m'!$U$141:$U$306</c:f>
              <c:numCache>
                <c:formatCode>General</c:formatCode>
                <c:ptCount val="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100.48477006415135</c:v>
                </c:pt>
                <c:pt idx="38">
                  <c:v>100.97420626406824</c:v>
                </c:pt>
                <c:pt idx="39">
                  <c:v>101.45562506533682</c:v>
                </c:pt>
                <c:pt idx="40">
                  <c:v>101.9609851717187</c:v>
                </c:pt>
                <c:pt idx="41">
                  <c:v>102.45815682824673</c:v>
                </c:pt>
                <c:pt idx="42">
                  <c:v>102.9804668795956</c:v>
                </c:pt>
                <c:pt idx="43">
                  <c:v>103.51112364843081</c:v>
                </c:pt>
                <c:pt idx="44">
                  <c:v>103.99593838322781</c:v>
                </c:pt>
                <c:pt idx="45">
                  <c:v>104.53742978095907</c:v>
                </c:pt>
                <c:pt idx="46">
                  <c:v>105.06222758307247</c:v>
                </c:pt>
                <c:pt idx="47">
                  <c:v>105.60986976511859</c:v>
                </c:pt>
                <c:pt idx="48">
                  <c:v>106.14857106617154</c:v>
                </c:pt>
                <c:pt idx="49">
                  <c:v>106.7150668003413</c:v>
                </c:pt>
                <c:pt idx="50">
                  <c:v>107.29010029460217</c:v>
                </c:pt>
                <c:pt idx="51">
                  <c:v>107.85292649975123</c:v>
                </c:pt>
                <c:pt idx="52">
                  <c:v>108.44576236432439</c:v>
                </c:pt>
                <c:pt idx="53">
                  <c:v>109.02945487928822</c:v>
                </c:pt>
                <c:pt idx="54">
                  <c:v>109.64265735108454</c:v>
                </c:pt>
                <c:pt idx="55">
                  <c:v>110.26873832978339</c:v>
                </c:pt>
                <c:pt idx="56">
                  <c:v>110.86807974918133</c:v>
                </c:pt>
                <c:pt idx="57">
                  <c:v>111.52538662534295</c:v>
                </c:pt>
                <c:pt idx="58">
                  <c:v>112.17606881064994</c:v>
                </c:pt>
                <c:pt idx="59">
                  <c:v>112.86600519492474</c:v>
                </c:pt>
                <c:pt idx="60">
                  <c:v>113.54576769711241</c:v>
                </c:pt>
                <c:pt idx="61">
                  <c:v>114.26065238895299</c:v>
                </c:pt>
                <c:pt idx="62">
                  <c:v>114.98817246075356</c:v>
                </c:pt>
                <c:pt idx="63">
                  <c:v>115.70516631492831</c:v>
                </c:pt>
                <c:pt idx="64">
                  <c:v>116.46120564023515</c:v>
                </c:pt>
                <c:pt idx="65">
                  <c:v>117.20808526228848</c:v>
                </c:pt>
                <c:pt idx="66">
                  <c:v>117.99682857303186</c:v>
                </c:pt>
                <c:pt idx="67">
                  <c:v>118.79767080132096</c:v>
                </c:pt>
                <c:pt idx="68">
                  <c:v>119.53056770317936</c:v>
                </c:pt>
                <c:pt idx="69">
                  <c:v>120.35177408226662</c:v>
                </c:pt>
                <c:pt idx="70">
                  <c:v>121.15570275464269</c:v>
                </c:pt>
                <c:pt idx="71">
                  <c:v>121.99537736726455</c:v>
                </c:pt>
                <c:pt idx="72">
                  <c:v>122.81665560514982</c:v>
                </c:pt>
                <c:pt idx="73">
                  <c:v>123.67277315360946</c:v>
                </c:pt>
                <c:pt idx="74">
                  <c:v>124.52752568565367</c:v>
                </c:pt>
                <c:pt idx="75">
                  <c:v>125.34834220035438</c:v>
                </c:pt>
                <c:pt idx="76">
                  <c:v>126.19098023145605</c:v>
                </c:pt>
                <c:pt idx="77">
                  <c:v>127.00147739852066</c:v>
                </c:pt>
                <c:pt idx="78">
                  <c:v>127.8413069412245</c:v>
                </c:pt>
                <c:pt idx="79">
                  <c:v>128.68148700232172</c:v>
                </c:pt>
                <c:pt idx="80">
                  <c:v>129.44113208720265</c:v>
                </c:pt>
                <c:pt idx="81">
                  <c:v>130.28534491151953</c:v>
                </c:pt>
                <c:pt idx="82">
                  <c:v>131.10460464434408</c:v>
                </c:pt>
                <c:pt idx="83">
                  <c:v>131.95350661926497</c:v>
                </c:pt>
                <c:pt idx="84">
                  <c:v>132.77547962346969</c:v>
                </c:pt>
                <c:pt idx="85">
                  <c:v>133.62277366819768</c:v>
                </c:pt>
                <c:pt idx="86">
                  <c:v>134.46921991114968</c:v>
                </c:pt>
                <c:pt idx="87">
                  <c:v>135.28868573705347</c:v>
                </c:pt>
                <c:pt idx="88">
                  <c:v>136.13829253244043</c:v>
                </c:pt>
                <c:pt idx="89">
                  <c:v>136.96511441428922</c:v>
                </c:pt>
                <c:pt idx="90">
                  <c:v>137.82447972235809</c:v>
                </c:pt>
                <c:pt idx="91">
                  <c:v>138.68800592145519</c:v>
                </c:pt>
                <c:pt idx="92">
                  <c:v>139.47214731152656</c:v>
                </c:pt>
                <c:pt idx="93">
                  <c:v>140.34580867905032</c:v>
                </c:pt>
                <c:pt idx="94">
                  <c:v>141.19606147441294</c:v>
                </c:pt>
                <c:pt idx="95">
                  <c:v>142.07750577692292</c:v>
                </c:pt>
                <c:pt idx="96">
                  <c:v>142.93190816517804</c:v>
                </c:pt>
                <c:pt idx="97">
                  <c:v>143.81461269896374</c:v>
                </c:pt>
                <c:pt idx="98">
                  <c:v>144.69518299957437</c:v>
                </c:pt>
                <c:pt idx="99">
                  <c:v>145.54178758318238</c:v>
                </c:pt>
                <c:pt idx="100">
                  <c:v>146.41110682851749</c:v>
                </c:pt>
                <c:pt idx="101">
                  <c:v>147.24885277639174</c:v>
                </c:pt>
                <c:pt idx="102">
                  <c:v>148.111909569273</c:v>
                </c:pt>
                <c:pt idx="103">
                  <c:v>148.97456225100265</c:v>
                </c:pt>
                <c:pt idx="104">
                  <c:v>149.78083087539773</c:v>
                </c:pt>
                <c:pt idx="105">
                  <c:v>150.63938539605579</c:v>
                </c:pt>
                <c:pt idx="106">
                  <c:v>151.44454762138847</c:v>
                </c:pt>
                <c:pt idx="107">
                  <c:v>152.23484738160292</c:v>
                </c:pt>
                <c:pt idx="108">
                  <c:v>152.95804955172974</c:v>
                </c:pt>
                <c:pt idx="109">
                  <c:v>153.66691123732781</c:v>
                </c:pt>
                <c:pt idx="110">
                  <c:v>154.34700494995099</c:v>
                </c:pt>
                <c:pt idx="111">
                  <c:v>154.98025868522353</c:v>
                </c:pt>
                <c:pt idx="112">
                  <c:v>155.60537724193722</c:v>
                </c:pt>
                <c:pt idx="113">
                  <c:v>156.18158562199991</c:v>
                </c:pt>
                <c:pt idx="114">
                  <c:v>156.75239388786497</c:v>
                </c:pt>
                <c:pt idx="115">
                  <c:v>157.30523946116841</c:v>
                </c:pt>
                <c:pt idx="116">
                  <c:v>157.79419827404885</c:v>
                </c:pt>
                <c:pt idx="117">
                  <c:v>158.32731912976112</c:v>
                </c:pt>
                <c:pt idx="118">
                  <c:v>158.83798752792728</c:v>
                </c:pt>
                <c:pt idx="119">
                  <c:v>159.36756691158647</c:v>
                </c:pt>
                <c:pt idx="120">
                  <c:v>159.88592870038548</c:v>
                </c:pt>
                <c:pt idx="121">
                  <c:v>160.42957192160247</c:v>
                </c:pt>
                <c:pt idx="122">
                  <c:v>160.98467953479789</c:v>
                </c:pt>
                <c:pt idx="123">
                  <c:v>161.53416376800587</c:v>
                </c:pt>
                <c:pt idx="124">
                  <c:v>162.11542120149383</c:v>
                </c:pt>
                <c:pt idx="125">
                  <c:v>162.6916315151075</c:v>
                </c:pt>
                <c:pt idx="126">
                  <c:v>163.31090172970053</c:v>
                </c:pt>
                <c:pt idx="127">
                  <c:v>163.95065781924907</c:v>
                </c:pt>
                <c:pt idx="128">
                  <c:v>164.54606397896319</c:v>
                </c:pt>
                <c:pt idx="129">
                  <c:v>165.22313383249946</c:v>
                </c:pt>
                <c:pt idx="130">
                  <c:v>166.6694993046261</c:v>
                </c:pt>
                <c:pt idx="131">
                  <c:v>167.39367032795113</c:v>
                </c:pt>
                <c:pt idx="132">
                  <c:v>168.1191718800311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strRef>
              <c:f>'[6]1m'!$V$3</c:f>
              <c:strCache>
                <c:ptCount val="1"/>
                <c:pt idx="0">
                  <c:v>Nam PF</c:v>
                </c:pt>
              </c:strCache>
            </c:strRef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'[6]1m'!$Q$141:$Q$306</c:f>
              <c:numCache>
                <c:formatCode>General</c:formatCode>
                <c:ptCount val="166"/>
                <c:pt idx="0">
                  <c:v>40724</c:v>
                </c:pt>
                <c:pt idx="1">
                  <c:v>40755</c:v>
                </c:pt>
                <c:pt idx="2">
                  <c:v>40756</c:v>
                </c:pt>
                <c:pt idx="3">
                  <c:v>40816</c:v>
                </c:pt>
                <c:pt idx="4">
                  <c:v>40847</c:v>
                </c:pt>
                <c:pt idx="5">
                  <c:v>40877</c:v>
                </c:pt>
                <c:pt idx="6">
                  <c:v>40908</c:v>
                </c:pt>
                <c:pt idx="7">
                  <c:v>40939</c:v>
                </c:pt>
                <c:pt idx="8">
                  <c:v>40968</c:v>
                </c:pt>
                <c:pt idx="9">
                  <c:v>40999</c:v>
                </c:pt>
                <c:pt idx="10">
                  <c:v>41029</c:v>
                </c:pt>
                <c:pt idx="11">
                  <c:v>41060</c:v>
                </c:pt>
                <c:pt idx="12">
                  <c:v>41090</c:v>
                </c:pt>
                <c:pt idx="13">
                  <c:v>41121</c:v>
                </c:pt>
                <c:pt idx="14">
                  <c:v>41122</c:v>
                </c:pt>
                <c:pt idx="15">
                  <c:v>41182</c:v>
                </c:pt>
                <c:pt idx="16">
                  <c:v>41213</c:v>
                </c:pt>
                <c:pt idx="17">
                  <c:v>41243</c:v>
                </c:pt>
                <c:pt idx="18">
                  <c:v>41274</c:v>
                </c:pt>
                <c:pt idx="19">
                  <c:v>41305</c:v>
                </c:pt>
                <c:pt idx="20">
                  <c:v>41333</c:v>
                </c:pt>
                <c:pt idx="21">
                  <c:v>41364</c:v>
                </c:pt>
                <c:pt idx="22">
                  <c:v>41394</c:v>
                </c:pt>
                <c:pt idx="23">
                  <c:v>41425</c:v>
                </c:pt>
                <c:pt idx="24">
                  <c:v>41455</c:v>
                </c:pt>
                <c:pt idx="25">
                  <c:v>41486</c:v>
                </c:pt>
                <c:pt idx="26">
                  <c:v>41517</c:v>
                </c:pt>
                <c:pt idx="27">
                  <c:v>41547</c:v>
                </c:pt>
                <c:pt idx="28">
                  <c:v>41578</c:v>
                </c:pt>
                <c:pt idx="29">
                  <c:v>41608</c:v>
                </c:pt>
                <c:pt idx="30">
                  <c:v>41639</c:v>
                </c:pt>
                <c:pt idx="31">
                  <c:v>41670</c:v>
                </c:pt>
                <c:pt idx="32">
                  <c:v>41698</c:v>
                </c:pt>
                <c:pt idx="33">
                  <c:v>41729</c:v>
                </c:pt>
                <c:pt idx="34">
                  <c:v>41759</c:v>
                </c:pt>
                <c:pt idx="35">
                  <c:v>41790</c:v>
                </c:pt>
                <c:pt idx="36">
                  <c:v>41820</c:v>
                </c:pt>
                <c:pt idx="37">
                  <c:v>41851</c:v>
                </c:pt>
                <c:pt idx="38">
                  <c:v>41882</c:v>
                </c:pt>
                <c:pt idx="39">
                  <c:v>41912</c:v>
                </c:pt>
                <c:pt idx="40">
                  <c:v>41943</c:v>
                </c:pt>
                <c:pt idx="41">
                  <c:v>41973</c:v>
                </c:pt>
                <c:pt idx="42">
                  <c:v>42004</c:v>
                </c:pt>
                <c:pt idx="43">
                  <c:v>42035</c:v>
                </c:pt>
                <c:pt idx="44">
                  <c:v>42063</c:v>
                </c:pt>
                <c:pt idx="45">
                  <c:v>42094</c:v>
                </c:pt>
                <c:pt idx="46">
                  <c:v>42124</c:v>
                </c:pt>
                <c:pt idx="47">
                  <c:v>42155</c:v>
                </c:pt>
                <c:pt idx="48">
                  <c:v>42185</c:v>
                </c:pt>
                <c:pt idx="49">
                  <c:v>42216</c:v>
                </c:pt>
                <c:pt idx="50">
                  <c:v>42247</c:v>
                </c:pt>
                <c:pt idx="51">
                  <c:v>42277</c:v>
                </c:pt>
                <c:pt idx="52">
                  <c:v>42308</c:v>
                </c:pt>
                <c:pt idx="53">
                  <c:v>42338</c:v>
                </c:pt>
                <c:pt idx="54">
                  <c:v>42369</c:v>
                </c:pt>
                <c:pt idx="55">
                  <c:v>42400</c:v>
                </c:pt>
                <c:pt idx="56">
                  <c:v>42429</c:v>
                </c:pt>
                <c:pt idx="57">
                  <c:v>42460</c:v>
                </c:pt>
                <c:pt idx="58">
                  <c:v>42490</c:v>
                </c:pt>
                <c:pt idx="59">
                  <c:v>42521</c:v>
                </c:pt>
                <c:pt idx="60">
                  <c:v>42551</c:v>
                </c:pt>
                <c:pt idx="61">
                  <c:v>42582</c:v>
                </c:pt>
                <c:pt idx="62">
                  <c:v>42613</c:v>
                </c:pt>
                <c:pt idx="63">
                  <c:v>42643</c:v>
                </c:pt>
                <c:pt idx="64">
                  <c:v>42674</c:v>
                </c:pt>
                <c:pt idx="65">
                  <c:v>42704</c:v>
                </c:pt>
                <c:pt idx="66">
                  <c:v>42735</c:v>
                </c:pt>
                <c:pt idx="67">
                  <c:v>42766</c:v>
                </c:pt>
                <c:pt idx="68">
                  <c:v>42794</c:v>
                </c:pt>
                <c:pt idx="69">
                  <c:v>42825</c:v>
                </c:pt>
                <c:pt idx="70">
                  <c:v>42855</c:v>
                </c:pt>
                <c:pt idx="71">
                  <c:v>42886</c:v>
                </c:pt>
                <c:pt idx="72">
                  <c:v>42916</c:v>
                </c:pt>
                <c:pt idx="73">
                  <c:v>42947</c:v>
                </c:pt>
                <c:pt idx="74">
                  <c:v>42978</c:v>
                </c:pt>
                <c:pt idx="75">
                  <c:v>43008</c:v>
                </c:pt>
                <c:pt idx="76">
                  <c:v>43039</c:v>
                </c:pt>
                <c:pt idx="77">
                  <c:v>43069</c:v>
                </c:pt>
                <c:pt idx="78">
                  <c:v>43100</c:v>
                </c:pt>
                <c:pt idx="79">
                  <c:v>43131</c:v>
                </c:pt>
                <c:pt idx="80">
                  <c:v>43159</c:v>
                </c:pt>
                <c:pt idx="81">
                  <c:v>43190</c:v>
                </c:pt>
                <c:pt idx="82">
                  <c:v>43220</c:v>
                </c:pt>
                <c:pt idx="83">
                  <c:v>43251</c:v>
                </c:pt>
                <c:pt idx="84">
                  <c:v>43281</c:v>
                </c:pt>
                <c:pt idx="85">
                  <c:v>43312</c:v>
                </c:pt>
                <c:pt idx="86">
                  <c:v>43343</c:v>
                </c:pt>
                <c:pt idx="87">
                  <c:v>43373</c:v>
                </c:pt>
                <c:pt idx="88">
                  <c:v>43404</c:v>
                </c:pt>
                <c:pt idx="89">
                  <c:v>43434</c:v>
                </c:pt>
                <c:pt idx="90">
                  <c:v>43465</c:v>
                </c:pt>
                <c:pt idx="91">
                  <c:v>43496</c:v>
                </c:pt>
                <c:pt idx="92">
                  <c:v>43524</c:v>
                </c:pt>
                <c:pt idx="93">
                  <c:v>43555</c:v>
                </c:pt>
                <c:pt idx="94">
                  <c:v>43585</c:v>
                </c:pt>
                <c:pt idx="95">
                  <c:v>43616</c:v>
                </c:pt>
                <c:pt idx="96">
                  <c:v>43646</c:v>
                </c:pt>
                <c:pt idx="97">
                  <c:v>43677</c:v>
                </c:pt>
                <c:pt idx="98">
                  <c:v>43708</c:v>
                </c:pt>
                <c:pt idx="99">
                  <c:v>43738</c:v>
                </c:pt>
                <c:pt idx="100">
                  <c:v>43769</c:v>
                </c:pt>
                <c:pt idx="101">
                  <c:v>43799</c:v>
                </c:pt>
                <c:pt idx="102">
                  <c:v>43830</c:v>
                </c:pt>
                <c:pt idx="103">
                  <c:v>43861</c:v>
                </c:pt>
                <c:pt idx="104">
                  <c:v>43890</c:v>
                </c:pt>
                <c:pt idx="105">
                  <c:v>43921</c:v>
                </c:pt>
                <c:pt idx="106">
                  <c:v>43951</c:v>
                </c:pt>
                <c:pt idx="107">
                  <c:v>43982</c:v>
                </c:pt>
                <c:pt idx="108">
                  <c:v>44012</c:v>
                </c:pt>
                <c:pt idx="109">
                  <c:v>44043</c:v>
                </c:pt>
                <c:pt idx="110">
                  <c:v>44074</c:v>
                </c:pt>
                <c:pt idx="111">
                  <c:v>44104</c:v>
                </c:pt>
                <c:pt idx="112">
                  <c:v>44135</c:v>
                </c:pt>
                <c:pt idx="113">
                  <c:v>44165</c:v>
                </c:pt>
                <c:pt idx="114">
                  <c:v>44196</c:v>
                </c:pt>
                <c:pt idx="115">
                  <c:v>44227</c:v>
                </c:pt>
                <c:pt idx="116">
                  <c:v>44255</c:v>
                </c:pt>
                <c:pt idx="117">
                  <c:v>44286</c:v>
                </c:pt>
                <c:pt idx="118">
                  <c:v>44316</c:v>
                </c:pt>
                <c:pt idx="119">
                  <c:v>44347</c:v>
                </c:pt>
                <c:pt idx="120">
                  <c:v>44377</c:v>
                </c:pt>
                <c:pt idx="121">
                  <c:v>44408</c:v>
                </c:pt>
                <c:pt idx="122">
                  <c:v>44439</c:v>
                </c:pt>
                <c:pt idx="123">
                  <c:v>44469</c:v>
                </c:pt>
                <c:pt idx="124">
                  <c:v>44500</c:v>
                </c:pt>
                <c:pt idx="125">
                  <c:v>44530</c:v>
                </c:pt>
                <c:pt idx="126">
                  <c:v>44561</c:v>
                </c:pt>
                <c:pt idx="127">
                  <c:v>44592</c:v>
                </c:pt>
                <c:pt idx="128">
                  <c:v>44620</c:v>
                </c:pt>
                <c:pt idx="129">
                  <c:v>44651</c:v>
                </c:pt>
                <c:pt idx="130">
                  <c:v>44681</c:v>
                </c:pt>
                <c:pt idx="131">
                  <c:v>44712</c:v>
                </c:pt>
                <c:pt idx="132">
                  <c:v>44742</c:v>
                </c:pt>
              </c:numCache>
            </c:numRef>
          </c:cat>
          <c:val>
            <c:numRef>
              <c:f>'[6]1m'!$V$141:$V$306</c:f>
              <c:numCache>
                <c:formatCode>General</c:formatCode>
                <c:ptCount val="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102.40340308368488</c:v>
                </c:pt>
                <c:pt idx="38">
                  <c:v>101.90953778489018</c:v>
                </c:pt>
                <c:pt idx="39">
                  <c:v>99.67776083846023</c:v>
                </c:pt>
                <c:pt idx="40">
                  <c:v>101.917211829252</c:v>
                </c:pt>
                <c:pt idx="41">
                  <c:v>103.59344530029941</c:v>
                </c:pt>
                <c:pt idx="42">
                  <c:v>102.7308368012857</c:v>
                </c:pt>
                <c:pt idx="43">
                  <c:v>104.87288011604136</c:v>
                </c:pt>
                <c:pt idx="44">
                  <c:v>107.2142049253308</c:v>
                </c:pt>
                <c:pt idx="45">
                  <c:v>107.31508677272417</c:v>
                </c:pt>
                <c:pt idx="46">
                  <c:v>109.74045138225803</c:v>
                </c:pt>
                <c:pt idx="47">
                  <c:v>106.07966204968336</c:v>
                </c:pt>
                <c:pt idx="48">
                  <c:v>105.24750903255025</c:v>
                </c:pt>
                <c:pt idx="49">
                  <c:v>105.09502065252867</c:v>
                </c:pt>
                <c:pt idx="50">
                  <c:v>103.11858398975026</c:v>
                </c:pt>
                <c:pt idx="51">
                  <c:v>100.00147940697148</c:v>
                </c:pt>
                <c:pt idx="52">
                  <c:v>103.44651062272622</c:v>
                </c:pt>
                <c:pt idx="53">
                  <c:v>99.955947165656923</c:v>
                </c:pt>
                <c:pt idx="54">
                  <c:v>94.932024246373544</c:v>
                </c:pt>
                <c:pt idx="55">
                  <c:v>95.015249890602774</c:v>
                </c:pt>
                <c:pt idx="56">
                  <c:v>96.614282022637866</c:v>
                </c:pt>
                <c:pt idx="57">
                  <c:v>104.17148888250179</c:v>
                </c:pt>
                <c:pt idx="58">
                  <c:v>106.84059108351929</c:v>
                </c:pt>
                <c:pt idx="59">
                  <c:v>104.96919126767148</c:v>
                </c:pt>
                <c:pt idx="60">
                  <c:v>105.44702462072016</c:v>
                </c:pt>
                <c:pt idx="61">
                  <c:v>109.27062779302263</c:v>
                </c:pt>
                <c:pt idx="62">
                  <c:v>107.3425036262884</c:v>
                </c:pt>
                <c:pt idx="63">
                  <c:v>109.76667234000745</c:v>
                </c:pt>
                <c:pt idx="64">
                  <c:v>110.84001152947431</c:v>
                </c:pt>
                <c:pt idx="65">
                  <c:v>112.56613404928498</c:v>
                </c:pt>
                <c:pt idx="66">
                  <c:v>112.9462727894223</c:v>
                </c:pt>
                <c:pt idx="67">
                  <c:v>115.47707881151017</c:v>
                </c:pt>
                <c:pt idx="68">
                  <c:v>114.64165376398105</c:v>
                </c:pt>
                <c:pt idx="69">
                  <c:v>114.91185481989002</c:v>
                </c:pt>
                <c:pt idx="70">
                  <c:v>116.69023249998534</c:v>
                </c:pt>
                <c:pt idx="71">
                  <c:v>115.61506966897583</c:v>
                </c:pt>
                <c:pt idx="72">
                  <c:v>113.72320478828482</c:v>
                </c:pt>
                <c:pt idx="73">
                  <c:v>119.85773326159895</c:v>
                </c:pt>
                <c:pt idx="74">
                  <c:v>124.05538927979418</c:v>
                </c:pt>
                <c:pt idx="75">
                  <c:v>123.27900797426193</c:v>
                </c:pt>
                <c:pt idx="76">
                  <c:v>124.91991695841844</c:v>
                </c:pt>
                <c:pt idx="77">
                  <c:v>127.51191193095451</c:v>
                </c:pt>
                <c:pt idx="78">
                  <c:v>134.25535260229725</c:v>
                </c:pt>
                <c:pt idx="79">
                  <c:v>138.12513205144515</c:v>
                </c:pt>
                <c:pt idx="80">
                  <c:v>142.65899246997373</c:v>
                </c:pt>
                <c:pt idx="81">
                  <c:v>141.37088631153327</c:v>
                </c:pt>
                <c:pt idx="82">
                  <c:v>143.44050797290666</c:v>
                </c:pt>
                <c:pt idx="83">
                  <c:v>139.48190085341912</c:v>
                </c:pt>
                <c:pt idx="84">
                  <c:v>137.40572349492771</c:v>
                </c:pt>
                <c:pt idx="85">
                  <c:v>140.52778011248293</c:v>
                </c:pt>
                <c:pt idx="86">
                  <c:v>140.37240813072839</c:v>
                </c:pt>
                <c:pt idx="87">
                  <c:v>140.86799348884662</c:v>
                </c:pt>
                <c:pt idx="88">
                  <c:v>139.29568082208391</c:v>
                </c:pt>
                <c:pt idx="89">
                  <c:v>140.68881647263152</c:v>
                </c:pt>
                <c:pt idx="90">
                  <c:v>143.96750771924542</c:v>
                </c:pt>
                <c:pt idx="91">
                  <c:v>147.9712699939187</c:v>
                </c:pt>
                <c:pt idx="92">
                  <c:v>148.64016772110185</c:v>
                </c:pt>
                <c:pt idx="93">
                  <c:v>147.96218108821122</c:v>
                </c:pt>
                <c:pt idx="94">
                  <c:v>151.93478734013286</c:v>
                </c:pt>
                <c:pt idx="95">
                  <c:v>150.44314443367267</c:v>
                </c:pt>
                <c:pt idx="96">
                  <c:v>154.47615157364993</c:v>
                </c:pt>
                <c:pt idx="97">
                  <c:v>148.47256097210422</c:v>
                </c:pt>
                <c:pt idx="98">
                  <c:v>146.14517637650664</c:v>
                </c:pt>
                <c:pt idx="99">
                  <c:v>150.04903687497273</c:v>
                </c:pt>
                <c:pt idx="100">
                  <c:v>154.19619133581969</c:v>
                </c:pt>
                <c:pt idx="101">
                  <c:v>152.77359816632779</c:v>
                </c:pt>
                <c:pt idx="102">
                  <c:v>154.99137272017771</c:v>
                </c:pt>
                <c:pt idx="103">
                  <c:v>151.92115743508714</c:v>
                </c:pt>
                <c:pt idx="104">
                  <c:v>146.11551096476623</c:v>
                </c:pt>
                <c:pt idx="105">
                  <c:v>128.37371371177471</c:v>
                </c:pt>
                <c:pt idx="106">
                  <c:v>138.16670941120466</c:v>
                </c:pt>
                <c:pt idx="107">
                  <c:v>141.85549229209317</c:v>
                </c:pt>
                <c:pt idx="108">
                  <c:v>146.28446566361572</c:v>
                </c:pt>
                <c:pt idx="109">
                  <c:v>149.54785022389302</c:v>
                </c:pt>
                <c:pt idx="110">
                  <c:v>147.7006742402252</c:v>
                </c:pt>
                <c:pt idx="111">
                  <c:v>149.9632599179638</c:v>
                </c:pt>
                <c:pt idx="112">
                  <c:v>145.42045604382236</c:v>
                </c:pt>
                <c:pt idx="113">
                  <c:v>158.1274690794838</c:v>
                </c:pt>
                <c:pt idx="114">
                  <c:v>164.03632436127074</c:v>
                </c:pt>
                <c:pt idx="115">
                  <c:v>164.46367829387788</c:v>
                </c:pt>
                <c:pt idx="116">
                  <c:v>170.94745723095582</c:v>
                </c:pt>
                <c:pt idx="117">
                  <c:v>171.86483308744997</c:v>
                </c:pt>
                <c:pt idx="118">
                  <c:v>176.35525901892419</c:v>
                </c:pt>
                <c:pt idx="119">
                  <c:v>180.76241292210435</c:v>
                </c:pt>
                <c:pt idx="120">
                  <c:v>176.99420866101539</c:v>
                </c:pt>
                <c:pt idx="121">
                  <c:v>182.99319804713443</c:v>
                </c:pt>
                <c:pt idx="122">
                  <c:v>189.76323436060764</c:v>
                </c:pt>
                <c:pt idx="123">
                  <c:v>184.64753927627629</c:v>
                </c:pt>
                <c:pt idx="124">
                  <c:v>185.7447198574057</c:v>
                </c:pt>
                <c:pt idx="125">
                  <c:v>185.85855564033869</c:v>
                </c:pt>
                <c:pt idx="126">
                  <c:v>194.57534665916216</c:v>
                </c:pt>
                <c:pt idx="127">
                  <c:v>197.88205513169362</c:v>
                </c:pt>
                <c:pt idx="128">
                  <c:v>207.39134303945397</c:v>
                </c:pt>
                <c:pt idx="129">
                  <c:v>215.00712528937498</c:v>
                </c:pt>
                <c:pt idx="130">
                  <c:v>210.02945168386432</c:v>
                </c:pt>
                <c:pt idx="131">
                  <c:v>216.17425076120537</c:v>
                </c:pt>
                <c:pt idx="132">
                  <c:v>196.80736105854703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820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2.2369000000000083</c:v>
                </c:pt>
                <c:pt idx="1">
                  <c:v>-17.550200000000004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-1.7842853121201596</c:v>
                </c:pt>
                <c:pt idx="1">
                  <c:v>-19.200495692063068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-3.8157728882556419</c:v>
                </c:pt>
                <c:pt idx="1">
                  <c:v>-2.1349861963224526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17.643513641781471</c:v>
                </c:pt>
                <c:pt idx="1">
                  <c:v>15.325712464317398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-3.8157728882556419</c:v>
                </c:pt>
                <c:pt idx="1">
                  <c:v>-2.1349861963224526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-2.3026342294859226</c:v>
                </c:pt>
                <c:pt idx="1">
                  <c:v>7.7341946808719531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1.5959105377473248</c:v>
                </c:pt>
                <c:pt idx="1">
                  <c:v>13.028196934362946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12.796941688255693</c:v>
                </c:pt>
                <c:pt idx="1">
                  <c:v>9.7411911177170296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-1.7682400726124259</c:v>
                </c:pt>
                <c:pt idx="1">
                  <c:v>-20.78017858854172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-11.840442115101391</c:v>
                </c:pt>
                <c:pt idx="1">
                  <c:v>-27.473433352863296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-5.8306652869916542</c:v>
                </c:pt>
                <c:pt idx="1">
                  <c:v>-4.1850881552032764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3.2414302427974384</c:v>
                </c:pt>
                <c:pt idx="1">
                  <c:v>1.2073775256330466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-5.8306652869916542</c:v>
                </c:pt>
                <c:pt idx="1">
                  <c:v>-4.1850881552032764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-6.8993875839276964</c:v>
                </c:pt>
                <c:pt idx="1">
                  <c:v>2.6651990443811613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-2.7612640765061203</c:v>
                </c:pt>
                <c:pt idx="1">
                  <c:v>8.1807223876953827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5.2756787379908854</c:v>
                </c:pt>
                <c:pt idx="1">
                  <c:v>2.4236846098472986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-0.90169134825549557</c:v>
                </c:pt>
                <c:pt idx="1">
                  <c:v>-0.90184148478399395</c:v>
                </c:pt>
                <c:pt idx="2">
                  <c:v>-0.82730463817551891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0.93286826590079919</c:v>
                </c:pt>
                <c:pt idx="1">
                  <c:v>0.93487101373923576</c:v>
                </c:pt>
                <c:pt idx="2">
                  <c:v>-6.1490002517250453E-2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0.90903824053873983</c:v>
                </c:pt>
                <c:pt idx="1">
                  <c:v>0.90879010523643444</c:v>
                </c:pt>
                <c:pt idx="2">
                  <c:v>0.96177588928942903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3.2458096492925304</c:v>
                </c:pt>
                <c:pt idx="1">
                  <c:v>3.2293305998339017</c:v>
                </c:pt>
                <c:pt idx="2">
                  <c:v>4.750608620936303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0.90903824053873983</c:v>
                </c:pt>
                <c:pt idx="1">
                  <c:v>0.90879010523643444</c:v>
                </c:pt>
                <c:pt idx="2">
                  <c:v>0.96177588928942903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7.5798517424781497</c:v>
                </c:pt>
                <c:pt idx="1">
                  <c:v>7.565238737005342</c:v>
                </c:pt>
                <c:pt idx="2">
                  <c:v>7.6454728300220376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10.017548290442569</c:v>
                </c:pt>
                <c:pt idx="1">
                  <c:v>10.124444199127659</c:v>
                </c:pt>
                <c:pt idx="2">
                  <c:v>8.9825578389535643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8.7864727109093099</c:v>
                </c:pt>
                <c:pt idx="1">
                  <c:v>8.8360891379110527</c:v>
                </c:pt>
                <c:pt idx="2">
                  <c:v>8.4186308823159361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-4.7838768126936548</c:v>
                </c:pt>
                <c:pt idx="1">
                  <c:v>-4.7840210676096788</c:v>
                </c:pt>
                <c:pt idx="2">
                  <c:v>-4.7124042089041751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-9.4014937359652944</c:v>
                </c:pt>
                <c:pt idx="1">
                  <c:v>-9.3996960464147623</c:v>
                </c:pt>
                <c:pt idx="2">
                  <c:v>-10.294041182181113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-1.2048307400625236</c:v>
                </c:pt>
                <c:pt idx="1">
                  <c:v>-1.205073677361479</c:v>
                </c:pt>
                <c:pt idx="2">
                  <c:v>-1.1531978534000231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-9.3936866997577297</c:v>
                </c:pt>
                <c:pt idx="1">
                  <c:v>-9.4081483609448568</c:v>
                </c:pt>
                <c:pt idx="2">
                  <c:v>-8.0731073218461731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-1.2048307400625236</c:v>
                </c:pt>
                <c:pt idx="1">
                  <c:v>-1.205073677361479</c:v>
                </c:pt>
                <c:pt idx="2">
                  <c:v>-1.1531978534000231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2.5181180870469388</c:v>
                </c:pt>
                <c:pt idx="1">
                  <c:v>2.5041926372865619</c:v>
                </c:pt>
                <c:pt idx="2">
                  <c:v>2.5806516404294877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5.2991923448514999</c:v>
                </c:pt>
                <c:pt idx="1">
                  <c:v>5.4015037762950913</c:v>
                </c:pt>
                <c:pt idx="2">
                  <c:v>4.308589842615107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1.5326265122073801</c:v>
                </c:pt>
                <c:pt idx="1">
                  <c:v>1.5789345321854276</c:v>
                </c:pt>
                <c:pt idx="2">
                  <c:v>1.1893122556877689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-0.90169134825549557</c:v>
                </c:pt>
                <c:pt idx="1">
                  <c:v>-0.90184148478399395</c:v>
                </c:pt>
                <c:pt idx="2">
                  <c:v>-0.82730463817551891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0.93286826590079919</c:v>
                </c:pt>
                <c:pt idx="1">
                  <c:v>0.93487101373923576</c:v>
                </c:pt>
                <c:pt idx="2">
                  <c:v>-6.1490002517250453E-2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0.90903824053873983</c:v>
                </c:pt>
                <c:pt idx="1">
                  <c:v>0.90879010523643444</c:v>
                </c:pt>
                <c:pt idx="2">
                  <c:v>0.96177588928942903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3.2458096492925304</c:v>
                </c:pt>
                <c:pt idx="1">
                  <c:v>3.2293305998339017</c:v>
                </c:pt>
                <c:pt idx="2">
                  <c:v>4.750608620936303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0.90903824053873983</c:v>
                </c:pt>
                <c:pt idx="1">
                  <c:v>0.90879010523643444</c:v>
                </c:pt>
                <c:pt idx="2">
                  <c:v>0.96177588928942903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7.5798517424781497</c:v>
                </c:pt>
                <c:pt idx="1">
                  <c:v>7.565238737005342</c:v>
                </c:pt>
                <c:pt idx="2">
                  <c:v>7.6454728300220376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10.017548290442569</c:v>
                </c:pt>
                <c:pt idx="1">
                  <c:v>10.124444199127659</c:v>
                </c:pt>
                <c:pt idx="2">
                  <c:v>8.9825578389535643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8.7864727109093099</c:v>
                </c:pt>
                <c:pt idx="1">
                  <c:v>8.8360891379110527</c:v>
                </c:pt>
                <c:pt idx="2">
                  <c:v>8.4186308823159361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-4.7838768126936548</c:v>
                </c:pt>
                <c:pt idx="1">
                  <c:v>-4.7840210676096788</c:v>
                </c:pt>
                <c:pt idx="2">
                  <c:v>-4.7124042089041751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-9.4014937359652944</c:v>
                </c:pt>
                <c:pt idx="1">
                  <c:v>-9.3996960464147623</c:v>
                </c:pt>
                <c:pt idx="2">
                  <c:v>-10.294041182181113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-1.2048307400625236</c:v>
                </c:pt>
                <c:pt idx="1">
                  <c:v>-1.205073677361479</c:v>
                </c:pt>
                <c:pt idx="2">
                  <c:v>-1.1531978534000231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-9.3936866997577297</c:v>
                </c:pt>
                <c:pt idx="1">
                  <c:v>-9.4081483609448568</c:v>
                </c:pt>
                <c:pt idx="2">
                  <c:v>-8.0731073218461731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-1.2048307400625236</c:v>
                </c:pt>
                <c:pt idx="1">
                  <c:v>-1.205073677361479</c:v>
                </c:pt>
                <c:pt idx="2">
                  <c:v>-1.1531978534000231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2.5181180870469388</c:v>
                </c:pt>
                <c:pt idx="1">
                  <c:v>2.5041926372865619</c:v>
                </c:pt>
                <c:pt idx="2">
                  <c:v>2.5806516404294877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5.2991923448514999</c:v>
                </c:pt>
                <c:pt idx="1">
                  <c:v>5.4015037762950913</c:v>
                </c:pt>
                <c:pt idx="2">
                  <c:v>4.308589842615107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1.5326265122073801</c:v>
                </c:pt>
                <c:pt idx="1">
                  <c:v>1.5789345321854276</c:v>
                </c:pt>
                <c:pt idx="2">
                  <c:v>1.1893122556877689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6257568452397"/>
          <c:y val="0.10771889737069183"/>
          <c:w val="0.84195040719394298"/>
          <c:h val="0.7653148809084334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2ADDC7F4-D6C7-4BCA-8DF1-77F12D995B5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F7-45AE-9CD4-7ACB84C74FBC}"/>
                </c:ext>
              </c:extLst>
            </c:dLbl>
            <c:dLbl>
              <c:idx val="1"/>
              <c:layout>
                <c:manualLayout>
                  <c:x val="-6.8964601846833631E-2"/>
                  <c:y val="-4.4732566951820672E-2"/>
                </c:manualLayout>
              </c:layout>
              <c:tx>
                <c:rich>
                  <a:bodyPr/>
                  <a:lstStyle/>
                  <a:p>
                    <a:fld id="{CD8FE82A-76C9-4047-A0D8-225BB7609E7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F7-45AE-9CD4-7ACB84C74FBC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177A47C8-9483-4AC8-B1CF-D24E4556E80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8F7-45AE-9CD4-7ACB84C74F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ECA4B7-A383-4B89-A6CC-D99399630CE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8F7-45AE-9CD4-7ACB84C74FBC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AED9B583-2BB6-4975-84D5-F9D505E097C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8F7-45AE-9CD4-7ACB84C74F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8064A18-3D2B-4F00-BE92-BCCFD4FE7EC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8F7-45AE-9CD4-7ACB84C74F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5EABEF1-3A6E-43E2-83E4-7218AB10352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8F7-45AE-9CD4-7ACB84C74F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BCAA983-E8CA-4B22-8DA5-71345A2D0D7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8F7-45AE-9CD4-7ACB84C74F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944AFD5-3EFB-430E-B7AF-4269DDADB52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8F7-45AE-9CD4-7ACB84C74F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03B5632-CE81-491A-A994-2029BE11E8E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8F7-45AE-9CD4-7ACB84C74F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CC7522C-C1FB-493B-A0F2-812BCB6E4B4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8F7-45AE-9CD4-7ACB84C74F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FAF5C85-D6F5-4E12-B5C0-F2AF265334C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8F7-45AE-9CD4-7ACB84C74FB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1E2FBD9-9833-468A-895C-F054AAB9110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8F7-45AE-9CD4-7ACB84C74FB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F54B98-D6D8-4A8A-9C91-4A57D4C3750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Ref>
              <c:f>'[7]Yield curve'!$D$5:$D$18</c:f>
              <c:numCache>
                <c:formatCode>General</c:formatCode>
                <c:ptCount val="14"/>
                <c:pt idx="0">
                  <c:v>1.2916666666666667</c:v>
                </c:pt>
                <c:pt idx="1">
                  <c:v>2.2916666666666665</c:v>
                </c:pt>
                <c:pt idx="2">
                  <c:v>2.7916666666666665</c:v>
                </c:pt>
                <c:pt idx="3">
                  <c:v>3.7916666666666665</c:v>
                </c:pt>
                <c:pt idx="4">
                  <c:v>4.541666666666667</c:v>
                </c:pt>
                <c:pt idx="5">
                  <c:v>6.291666666666667</c:v>
                </c:pt>
                <c:pt idx="6">
                  <c:v>7.541666666666667</c:v>
                </c:pt>
                <c:pt idx="7">
                  <c:v>9.7916666666666661</c:v>
                </c:pt>
                <c:pt idx="8">
                  <c:v>13.041666666666666</c:v>
                </c:pt>
                <c:pt idx="9">
                  <c:v>15.041666666666666</c:v>
                </c:pt>
                <c:pt idx="10">
                  <c:v>18.291666666666668</c:v>
                </c:pt>
                <c:pt idx="11">
                  <c:v>21.041666666666668</c:v>
                </c:pt>
                <c:pt idx="12">
                  <c:v>23.041666666666668</c:v>
                </c:pt>
                <c:pt idx="13">
                  <c:v>26.291666666666668</c:v>
                </c:pt>
              </c:numCache>
            </c:numRef>
          </c:xVal>
          <c:yVal>
            <c:numRef>
              <c:f>'[7]Yield curve'!$E$5:$E$18</c:f>
              <c:numCache>
                <c:formatCode>General</c:formatCode>
                <c:ptCount val="14"/>
                <c:pt idx="0">
                  <c:v>7.7649999999999997</c:v>
                </c:pt>
                <c:pt idx="1">
                  <c:v>8.27</c:v>
                </c:pt>
                <c:pt idx="2">
                  <c:v>8.58</c:v>
                </c:pt>
                <c:pt idx="3">
                  <c:v>8.6999999999999993</c:v>
                </c:pt>
                <c:pt idx="4">
                  <c:v>9.5399999999999991</c:v>
                </c:pt>
                <c:pt idx="5">
                  <c:v>10.612</c:v>
                </c:pt>
                <c:pt idx="6">
                  <c:v>11.744999999999999</c:v>
                </c:pt>
                <c:pt idx="7">
                  <c:v>11.87</c:v>
                </c:pt>
                <c:pt idx="8">
                  <c:v>12.548740000000002</c:v>
                </c:pt>
                <c:pt idx="9">
                  <c:v>13.168999999999999</c:v>
                </c:pt>
                <c:pt idx="10">
                  <c:v>13.245000000000001</c:v>
                </c:pt>
                <c:pt idx="11">
                  <c:v>13.99</c:v>
                </c:pt>
                <c:pt idx="12">
                  <c:v>14.554919999999999</c:v>
                </c:pt>
                <c:pt idx="13">
                  <c:v>14.729850000000001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'[7]Yield curve'!$A$5:$A$18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8F7-45AE-9CD4-7ACB84C74FBC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95D3F0B-D228-49A1-8B25-71D7357AAD0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F7-45AE-9CD4-7ACB84C74FBC}"/>
                </c:ext>
              </c:extLst>
            </c:dLbl>
            <c:dLbl>
              <c:idx val="1"/>
              <c:layout>
                <c:manualLayout>
                  <c:x val="-8.3837422072685092E-3"/>
                  <c:y val="0"/>
                </c:manualLayout>
              </c:layout>
              <c:tx>
                <c:rich>
                  <a:bodyPr/>
                  <a:lstStyle/>
                  <a:p>
                    <a:fld id="{96BAA1C0-4BF5-4DE1-9737-AA2B6669CBE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8F7-45AE-9CD4-7ACB84C74FBC}"/>
                </c:ext>
              </c:extLst>
            </c:dLbl>
            <c:dLbl>
              <c:idx val="2"/>
              <c:layout>
                <c:manualLayout>
                  <c:x val="-6.3847716453931001E-3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0B987F06-446F-4DA3-A327-1B4F7052756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8F7-45AE-9CD4-7ACB84C74FBC}"/>
                </c:ext>
              </c:extLst>
            </c:dLbl>
            <c:dLbl>
              <c:idx val="3"/>
              <c:layout>
                <c:manualLayout>
                  <c:x val="3.8785995976687054E-2"/>
                  <c:y val="9.6666674278215823E-3"/>
                </c:manualLayout>
              </c:layout>
              <c:tx>
                <c:rich>
                  <a:bodyPr/>
                  <a:lstStyle/>
                  <a:p>
                    <a:fld id="{4DEA306B-241B-4A38-8F5D-DA4C96AE6FB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8F7-45AE-9CD4-7ACB84C74FBC}"/>
                </c:ext>
              </c:extLst>
            </c:dLbl>
            <c:dLbl>
              <c:idx val="4"/>
              <c:layout>
                <c:manualLayout>
                  <c:x val="-6.9456768179790365E-2"/>
                  <c:y val="-5.1555559615048437E-2"/>
                </c:manualLayout>
              </c:layout>
              <c:tx>
                <c:rich>
                  <a:bodyPr/>
                  <a:lstStyle/>
                  <a:p>
                    <a:fld id="{D0480A1D-64D4-4B2B-8FD9-B40D771653D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8F7-45AE-9CD4-7ACB84C74FBC}"/>
                </c:ext>
              </c:extLst>
            </c:dLbl>
            <c:dLbl>
              <c:idx val="5"/>
              <c:layout>
                <c:manualLayout>
                  <c:x val="-9.7308214291335682E-2"/>
                  <c:y val="1.6111112379702638E-2"/>
                </c:manualLayout>
              </c:layout>
              <c:tx>
                <c:rich>
                  <a:bodyPr/>
                  <a:lstStyle/>
                  <a:p>
                    <a:fld id="{072AAE66-31FA-41AD-8DC7-44BE385904D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8F7-45AE-9CD4-7ACB84C74FBC}"/>
                </c:ext>
              </c:extLst>
            </c:dLbl>
            <c:dLbl>
              <c:idx val="6"/>
              <c:layout>
                <c:manualLayout>
                  <c:x val="-6.44892946187543E-2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63F4DBA2-A374-4C4F-89BD-DAFDE68116D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8F7-45AE-9CD4-7ACB84C74FBC}"/>
                </c:ext>
              </c:extLst>
            </c:dLbl>
            <c:dLbl>
              <c:idx val="7"/>
              <c:layout>
                <c:manualLayout>
                  <c:x val="-1.5753081442839049E-2"/>
                  <c:y val="1.288888990376205E-2"/>
                </c:manualLayout>
              </c:layout>
              <c:tx>
                <c:rich>
                  <a:bodyPr/>
                  <a:lstStyle/>
                  <a:p>
                    <a:fld id="{1C837309-79B4-4176-9EF5-C4FE9536B3F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8F7-45AE-9CD4-7ACB84C74FBC}"/>
                </c:ext>
              </c:extLst>
            </c:dLbl>
            <c:dLbl>
              <c:idx val="8"/>
              <c:layout>
                <c:manualLayout>
                  <c:x val="-5.3278708743481736E-2"/>
                  <c:y val="2.8121883229194598E-2"/>
                </c:manualLayout>
              </c:layout>
              <c:tx>
                <c:rich>
                  <a:bodyPr/>
                  <a:lstStyle/>
                  <a:p>
                    <a:fld id="{6A887DE3-A1E6-4FA0-8794-197A73913D4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'[7]Yield curve'!$D$36:$D$44</c:f>
              <c:numCache>
                <c:formatCode>General</c:formatCode>
                <c:ptCount val="9"/>
                <c:pt idx="0">
                  <c:v>3.1333333333333333</c:v>
                </c:pt>
                <c:pt idx="1">
                  <c:v>4.7472222222222218</c:v>
                </c:pt>
                <c:pt idx="2">
                  <c:v>0.18333333333333332</c:v>
                </c:pt>
                <c:pt idx="3">
                  <c:v>0.13333333333333333</c:v>
                </c:pt>
                <c:pt idx="4">
                  <c:v>0.39166666666666666</c:v>
                </c:pt>
                <c:pt idx="5">
                  <c:v>1.2472222222222222</c:v>
                </c:pt>
                <c:pt idx="6">
                  <c:v>1.4277777777777778</c:v>
                </c:pt>
                <c:pt idx="7">
                  <c:v>7.0861111111111112</c:v>
                </c:pt>
                <c:pt idx="8">
                  <c:v>7.6611111111111114</c:v>
                </c:pt>
              </c:numCache>
            </c:numRef>
          </c:xVal>
          <c:yVal>
            <c:numRef>
              <c:f>'[7]Yield curve'!$E$36:$E$44</c:f>
              <c:numCache>
                <c:formatCode>General</c:formatCode>
                <c:ptCount val="9"/>
                <c:pt idx="0">
                  <c:v>7.57</c:v>
                </c:pt>
                <c:pt idx="1">
                  <c:v>0</c:v>
                </c:pt>
                <c:pt idx="2">
                  <c:v>8.3550000000000004</c:v>
                </c:pt>
                <c:pt idx="3">
                  <c:v>8.004999999999999</c:v>
                </c:pt>
                <c:pt idx="4">
                  <c:v>8.0449999999999999</c:v>
                </c:pt>
                <c:pt idx="5">
                  <c:v>7.8050000000000006</c:v>
                </c:pt>
                <c:pt idx="6">
                  <c:v>7.1550000000000002</c:v>
                </c:pt>
                <c:pt idx="7">
                  <c:v>9.19</c:v>
                </c:pt>
                <c:pt idx="8">
                  <c:v>8.6953700000000005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'[7]Yield curve'!$A$33:$A$51</c15:f>
                <c15:dlblRangeCache>
                  <c:ptCount val="19"/>
                  <c:pt idx="0">
                    <c:v>R2048</c:v>
                  </c:pt>
                  <c:pt idx="3">
                    <c:v>BW25</c:v>
                  </c:pt>
                  <c:pt idx="4">
                    <c:v>FBNX27</c:v>
                  </c:pt>
                  <c:pt idx="5">
                    <c:v>NWC22</c:v>
                  </c:pt>
                  <c:pt idx="6">
                    <c:v>BWFH22</c:v>
                  </c:pt>
                  <c:pt idx="7">
                    <c:v>BWFK22</c:v>
                  </c:pt>
                  <c:pt idx="8">
                    <c:v>BWFi23</c:v>
                  </c:pt>
                  <c:pt idx="9">
                    <c:v>DBN23</c:v>
                  </c:pt>
                  <c:pt idx="10">
                    <c:v>NEDNAM01</c:v>
                  </c:pt>
                  <c:pt idx="11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38F7-45AE-9CD4-7ACB84C7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27214</xdr:colOff>
      <xdr:row>16</xdr:row>
      <xdr:rowOff>40822</xdr:rowOff>
    </xdr:from>
    <xdr:to>
      <xdr:col>12</xdr:col>
      <xdr:colOff>157843</xdr:colOff>
      <xdr:row>33</xdr:row>
      <xdr:rowOff>54428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C73C6E-6EA9-89D9-2D23-275E746A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8" y="3007179"/>
          <a:ext cx="4852308" cy="2925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1240465</xdr:colOff>
      <xdr:row>27</xdr:row>
      <xdr:rowOff>132907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BB5AD5-6DD3-41C3-8E33-3200C4AD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Indiv%20Retur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Asset%20Performan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Bond%20Index_RM/Daily%20Bond%20Index%201.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IJG%20Money%20Market%20Index/NCD%20Index/IJG%20MMI_Eneas-1-revised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IJG%20Money%20Market%20Index/IJG%20Money%20Market%20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Returns"/>
      <sheetName val="NSX"/>
      <sheetName val="Sheet1"/>
      <sheetName val="DevX"/>
      <sheetName val="Weightings"/>
      <sheetName val="bb Returns"/>
      <sheetName val="bb Values"/>
    </sheetNames>
    <sheetDataSet>
      <sheetData sheetId="0">
        <row r="5">
          <cell r="B5" t="str">
            <v>FINANCIALS</v>
          </cell>
          <cell r="E5">
            <v>-13.827491824079422</v>
          </cell>
          <cell r="F5">
            <v>-15.91907539034699</v>
          </cell>
          <cell r="G5">
            <v>5.6153068057806621</v>
          </cell>
          <cell r="H5">
            <v>19.433864193917326</v>
          </cell>
          <cell r="I5">
            <v>5.6153068057806621</v>
          </cell>
        </row>
        <row r="6">
          <cell r="B6" t="str">
            <v>banks</v>
          </cell>
          <cell r="E6">
            <v>-13.370568858373661</v>
          </cell>
          <cell r="F6">
            <v>-15.39774371926794</v>
          </cell>
          <cell r="G6">
            <v>10.194093277406877</v>
          </cell>
          <cell r="H6">
            <v>24.844368324786782</v>
          </cell>
          <cell r="I6">
            <v>10.194093277406877</v>
          </cell>
        </row>
        <row r="7">
          <cell r="B7" t="str">
            <v>CGP</v>
          </cell>
          <cell r="C7">
            <v>1330</v>
          </cell>
          <cell r="D7">
            <v>1.0524945927019892E-3</v>
          </cell>
          <cell r="E7">
            <v>7.5244549999999993E-2</v>
          </cell>
          <cell r="F7">
            <v>-5</v>
          </cell>
          <cell r="G7">
            <v>5.6211180000000001</v>
          </cell>
          <cell r="H7">
            <v>7.7335409999999989</v>
          </cell>
          <cell r="I7">
            <v>5.6211180000000001</v>
          </cell>
        </row>
        <row r="8">
          <cell r="B8" t="str">
            <v>FST</v>
          </cell>
          <cell r="C8">
            <v>6237</v>
          </cell>
          <cell r="D8">
            <v>0.17843655336843506</v>
          </cell>
          <cell r="E8">
            <v>-13.865489999999999</v>
          </cell>
          <cell r="F8">
            <v>-19.491420000000002</v>
          </cell>
          <cell r="G8">
            <v>4.7013699999999998</v>
          </cell>
          <cell r="H8">
            <v>21.792449999999999</v>
          </cell>
          <cell r="I8">
            <v>4.7013699999999998</v>
          </cell>
        </row>
        <row r="9">
          <cell r="B9" t="str">
            <v>FNB*</v>
          </cell>
          <cell r="C9">
            <v>3050</v>
          </cell>
          <cell r="D9">
            <v>1.1430353483151956E-3</v>
          </cell>
          <cell r="E9">
            <v>0</v>
          </cell>
          <cell r="F9">
            <v>8.7502659999999999</v>
          </cell>
          <cell r="G9">
            <v>8.7502659999999999</v>
          </cell>
          <cell r="H9">
            <v>22.137779999999999</v>
          </cell>
          <cell r="I9">
            <v>8.7502659999999999</v>
          </cell>
        </row>
        <row r="10">
          <cell r="B10" t="str">
            <v>LHN</v>
          </cell>
          <cell r="C10">
            <v>300</v>
          </cell>
          <cell r="D10">
            <v>1.9256943923726347E-4</v>
          </cell>
          <cell r="E10">
            <v>0</v>
          </cell>
          <cell r="F10">
            <v>35.074039999999997</v>
          </cell>
          <cell r="G10">
            <v>72.288319999999999</v>
          </cell>
          <cell r="H10">
            <v>117.0431</v>
          </cell>
          <cell r="I10">
            <v>72.288319999999999</v>
          </cell>
        </row>
        <row r="11">
          <cell r="B11" t="str">
            <v>NBK</v>
          </cell>
          <cell r="C11">
            <v>20726</v>
          </cell>
          <cell r="D11">
            <v>4.3363842812134262E-2</v>
          </cell>
          <cell r="E11">
            <v>-12.695869999999998</v>
          </cell>
          <cell r="F11">
            <v>-8.1484470000000009</v>
          </cell>
          <cell r="G11">
            <v>22.197849999999999</v>
          </cell>
          <cell r="H11">
            <v>28.386210000000002</v>
          </cell>
          <cell r="I11">
            <v>22.197849999999999</v>
          </cell>
        </row>
        <row r="12">
          <cell r="B12" t="str">
            <v>SNO</v>
          </cell>
          <cell r="C12">
            <v>425</v>
          </cell>
          <cell r="D12">
            <v>1.9436432675322689E-4</v>
          </cell>
          <cell r="E12">
            <v>6.25</v>
          </cell>
          <cell r="F12">
            <v>-12.16667</v>
          </cell>
          <cell r="G12">
            <v>-28.357800000000001</v>
          </cell>
          <cell r="H12">
            <v>-31.606829999999995</v>
          </cell>
          <cell r="I12">
            <v>-28.357800000000001</v>
          </cell>
        </row>
        <row r="13">
          <cell r="B13" t="str">
            <v>SNB</v>
          </cell>
          <cell r="C13">
            <v>15516.999999999998</v>
          </cell>
          <cell r="D13">
            <v>0.12004156544482079</v>
          </cell>
          <cell r="E13">
            <v>-13.177040000000002</v>
          </cell>
          <cell r="F13">
            <v>-12.338710000000001</v>
          </cell>
          <cell r="G13">
            <v>14.039199999999999</v>
          </cell>
          <cell r="H13">
            <v>28.220749999999999</v>
          </cell>
          <cell r="I13">
            <v>14.039199999999999</v>
          </cell>
        </row>
        <row r="14">
          <cell r="B14" t="str">
            <v>insurance</v>
          </cell>
          <cell r="E14">
            <v>-13.89231</v>
          </cell>
          <cell r="F14">
            <v>-12.903110000000002</v>
          </cell>
          <cell r="G14">
            <v>-1.1315189999999999</v>
          </cell>
          <cell r="H14">
            <v>4.3423870000000004</v>
          </cell>
          <cell r="I14">
            <v>-1.1315189999999999</v>
          </cell>
        </row>
        <row r="15">
          <cell r="B15" t="str">
            <v>SNM</v>
          </cell>
          <cell r="C15">
            <v>25171</v>
          </cell>
          <cell r="D15">
            <v>6.0253678942642662E-3</v>
          </cell>
          <cell r="E15">
            <v>-13.89231</v>
          </cell>
          <cell r="F15">
            <v>-12.903110000000002</v>
          </cell>
          <cell r="G15">
            <v>-1.1315189999999999</v>
          </cell>
          <cell r="H15">
            <v>4.3423870000000004</v>
          </cell>
          <cell r="I15">
            <v>-1.1315189999999999</v>
          </cell>
        </row>
        <row r="16">
          <cell r="B16" t="str">
            <v>life assurance</v>
          </cell>
          <cell r="E16">
            <v>-18.010919327193339</v>
          </cell>
          <cell r="F16">
            <v>-20.624230454861891</v>
          </cell>
          <cell r="G16">
            <v>-10.171460653240517</v>
          </cell>
          <cell r="H16">
            <v>-7.9339235010074507</v>
          </cell>
          <cell r="I16">
            <v>-10.171460653240517</v>
          </cell>
        </row>
        <row r="17">
          <cell r="B17" t="str">
            <v>MMT</v>
          </cell>
          <cell r="C17">
            <v>1426</v>
          </cell>
          <cell r="D17">
            <v>8.4360919437721903E-3</v>
          </cell>
          <cell r="E17">
            <v>-9.8609349999999996</v>
          </cell>
          <cell r="F17">
            <v>-17.619869999999999</v>
          </cell>
          <cell r="G17">
            <v>-24.74934</v>
          </cell>
          <cell r="H17">
            <v>-26.8718</v>
          </cell>
          <cell r="I17">
            <v>-24.74934</v>
          </cell>
        </row>
        <row r="18">
          <cell r="B18" t="str">
            <v>OMM</v>
          </cell>
          <cell r="C18">
            <v>1103</v>
          </cell>
          <cell r="D18">
            <v>2.8590741681458476E-2</v>
          </cell>
          <cell r="E18">
            <v>-13.55799</v>
          </cell>
          <cell r="F18">
            <v>-16.65869</v>
          </cell>
          <cell r="G18">
            <v>-12.3962</v>
          </cell>
          <cell r="H18">
            <v>0.8726912</v>
          </cell>
          <cell r="I18">
            <v>-12.3962</v>
          </cell>
        </row>
        <row r="19">
          <cell r="B19" t="str">
            <v>SLA</v>
          </cell>
          <cell r="C19">
            <v>5287</v>
          </cell>
          <cell r="D19">
            <v>5.4037679286936514E-2</v>
          </cell>
          <cell r="E19">
            <v>-21.639250000000001</v>
          </cell>
          <cell r="F19">
            <v>-23.191379999999999</v>
          </cell>
          <cell r="G19">
            <v>-6.7185499999999996</v>
          </cell>
          <cell r="H19">
            <v>-9.6369199999999999</v>
          </cell>
          <cell r="I19">
            <v>-6.7185499999999996</v>
          </cell>
        </row>
        <row r="20">
          <cell r="B20" t="str">
            <v>investment companies</v>
          </cell>
          <cell r="E20">
            <v>0</v>
          </cell>
          <cell r="F20">
            <v>1.5151520000000001</v>
          </cell>
          <cell r="G20">
            <v>1.5151520000000001</v>
          </cell>
          <cell r="H20">
            <v>14.009319999999999</v>
          </cell>
          <cell r="I20">
            <v>1.5151520000000001</v>
          </cell>
        </row>
        <row r="21">
          <cell r="B21" t="str">
            <v>NAM*</v>
          </cell>
          <cell r="C21">
            <v>67</v>
          </cell>
          <cell r="D21">
            <v>4.066132886682581E-5</v>
          </cell>
          <cell r="E21">
            <v>0</v>
          </cell>
          <cell r="F21">
            <v>1.5151520000000001</v>
          </cell>
          <cell r="G21">
            <v>1.5151520000000001</v>
          </cell>
          <cell r="H21">
            <v>14.009320000000001</v>
          </cell>
          <cell r="I21">
            <v>1.5151520000000001</v>
          </cell>
        </row>
        <row r="22">
          <cell r="B22" t="str">
            <v>real estate</v>
          </cell>
          <cell r="E22">
            <v>-2.7401516899285276</v>
          </cell>
          <cell r="F22">
            <v>-4.6890746682000009</v>
          </cell>
          <cell r="G22">
            <v>8.6743836239581302</v>
          </cell>
          <cell r="H22">
            <v>29.189047982041117</v>
          </cell>
          <cell r="I22">
            <v>8.6743836239581302</v>
          </cell>
        </row>
        <row r="23">
          <cell r="B23" t="str">
            <v>ORY*</v>
          </cell>
          <cell r="C23">
            <v>1026</v>
          </cell>
          <cell r="D23">
            <v>5.231509721770124E-4</v>
          </cell>
          <cell r="E23">
            <v>9.7560969999999997E-2</v>
          </cell>
          <cell r="F23">
            <v>0.58823530000000002</v>
          </cell>
          <cell r="G23">
            <v>19.04992</v>
          </cell>
          <cell r="H23">
            <v>-3.0629499999999998</v>
          </cell>
          <cell r="I23">
            <v>19.04992</v>
          </cell>
        </row>
        <row r="24">
          <cell r="B24" t="str">
            <v>VKN</v>
          </cell>
          <cell r="C24">
            <v>1270</v>
          </cell>
          <cell r="D24">
            <v>6.6957885412180255E-3</v>
          </cell>
          <cell r="E24">
            <v>-2.9618660000000001</v>
          </cell>
          <cell r="F24">
            <v>-5.1013979999999997</v>
          </cell>
          <cell r="G24">
            <v>7.8637290000000002</v>
          </cell>
          <cell r="H24">
            <v>31.708939999999998</v>
          </cell>
          <cell r="I24">
            <v>7.8637290000000002</v>
          </cell>
        </row>
        <row r="25">
          <cell r="B25" t="str">
            <v>specialist finance</v>
          </cell>
          <cell r="E25">
            <v>-8.1410197623826583</v>
          </cell>
          <cell r="F25">
            <v>-9.3447673603080634</v>
          </cell>
          <cell r="G25">
            <v>-0.38127965157518551</v>
          </cell>
          <cell r="H25">
            <v>57.757458024724869</v>
          </cell>
          <cell r="I25">
            <v>-0.38127965157518551</v>
          </cell>
        </row>
        <row r="26">
          <cell r="B26" t="str">
            <v>CMB</v>
          </cell>
          <cell r="C26">
            <v>179</v>
          </cell>
          <cell r="D26">
            <v>1.2935545997860804E-4</v>
          </cell>
          <cell r="E26">
            <v>4.6783619999999999</v>
          </cell>
          <cell r="F26">
            <v>54.310340000000004</v>
          </cell>
          <cell r="G26">
            <v>123.75</v>
          </cell>
          <cell r="H26">
            <v>148.61109999999999</v>
          </cell>
          <cell r="I26">
            <v>123.75</v>
          </cell>
        </row>
        <row r="27">
          <cell r="B27" t="str">
            <v>IVD</v>
          </cell>
          <cell r="C27">
            <v>8787</v>
          </cell>
          <cell r="D27">
            <v>1.4213408389659399E-2</v>
          </cell>
          <cell r="E27">
            <v>-8.9524399999999993</v>
          </cell>
          <cell r="F27">
            <v>-9.8861659999999993</v>
          </cell>
          <cell r="G27">
            <v>1.1278630000000001</v>
          </cell>
          <cell r="H27">
            <v>70.292559999999995</v>
          </cell>
          <cell r="I27">
            <v>1.1278630000000001</v>
          </cell>
        </row>
        <row r="28">
          <cell r="B28" t="str">
            <v>KFS</v>
          </cell>
          <cell r="C28">
            <v>1173</v>
          </cell>
          <cell r="D28">
            <v>2.7828324128797662E-3</v>
          </cell>
          <cell r="E28">
            <v>-5.0202429999999998</v>
          </cell>
          <cell r="F28">
            <v>-9.0232559999999999</v>
          </cell>
          <cell r="G28">
            <v>-11.32475</v>
          </cell>
          <cell r="H28">
            <v>7.6941720000000009</v>
          </cell>
          <cell r="I28">
            <v>-11.32475</v>
          </cell>
        </row>
        <row r="29">
          <cell r="B29" t="str">
            <v>SILP</v>
          </cell>
          <cell r="C29">
            <v>12790</v>
          </cell>
          <cell r="D29">
            <v>3.4711255859078404E-4</v>
          </cell>
          <cell r="E29">
            <v>1.5637220000000001</v>
          </cell>
          <cell r="F29">
            <v>1.5637220000000001</v>
          </cell>
          <cell r="G29">
            <v>1.5637220000000001</v>
          </cell>
          <cell r="H29">
            <v>1.5637220000000001</v>
          </cell>
          <cell r="I29">
            <v>1.5637220000000001</v>
          </cell>
        </row>
        <row r="30">
          <cell r="B30" t="str">
            <v>TAD</v>
          </cell>
          <cell r="C30">
            <v>1479</v>
          </cell>
          <cell r="D30">
            <v>0</v>
          </cell>
          <cell r="E30">
            <v>4.3754410000000004</v>
          </cell>
          <cell r="F30">
            <v>12.1304</v>
          </cell>
          <cell r="G30">
            <v>2.2114720000000001</v>
          </cell>
          <cell r="H30">
            <v>13.420249999999999</v>
          </cell>
          <cell r="I30">
            <v>2.2114720000000001</v>
          </cell>
        </row>
        <row r="31">
          <cell r="B31" t="str">
            <v>TUC*</v>
          </cell>
          <cell r="C31">
            <v>90</v>
          </cell>
          <cell r="D31">
            <v>2.7982506102428647E-4</v>
          </cell>
          <cell r="E31">
            <v>-10</v>
          </cell>
          <cell r="F31">
            <v>-28.000000000000004</v>
          </cell>
          <cell r="G31">
            <v>-28.000000000000004</v>
          </cell>
          <cell r="H31">
            <v>-53.367870000000003</v>
          </cell>
          <cell r="I31">
            <v>-28.000000000000004</v>
          </cell>
        </row>
        <row r="32">
          <cell r="B32" t="str">
            <v>technology hardware &amp; equipment</v>
          </cell>
        </row>
        <row r="33">
          <cell r="B33" t="str">
            <v>PNH</v>
          </cell>
          <cell r="C33">
            <v>1290</v>
          </cell>
          <cell r="D33">
            <v>3.4601802981857287E-4</v>
          </cell>
          <cell r="E33">
            <v>7.4104910000000013</v>
          </cell>
          <cell r="F33">
            <v>-0.76923079999999999</v>
          </cell>
          <cell r="G33">
            <v>1.018011</v>
          </cell>
          <cell r="H33">
            <v>8.3950870000000002</v>
          </cell>
          <cell r="I33">
            <v>1.018011</v>
          </cell>
        </row>
        <row r="34">
          <cell r="B34" t="str">
            <v>MOC</v>
          </cell>
          <cell r="C34">
            <v>791</v>
          </cell>
          <cell r="D34">
            <v>1.3803424173853625E-3</v>
          </cell>
          <cell r="E34">
            <v>10.259230000000001</v>
          </cell>
          <cell r="F34">
            <v>3.5058539999999998</v>
          </cell>
          <cell r="G34">
            <v>-3.4991149999999998</v>
          </cell>
          <cell r="H34">
            <v>0</v>
          </cell>
          <cell r="I34">
            <v>-3.4991149999999998</v>
          </cell>
        </row>
        <row r="35">
          <cell r="B35" t="str">
            <v>alternative electricity</v>
          </cell>
        </row>
        <row r="36">
          <cell r="B36" t="str">
            <v>ANE</v>
          </cell>
          <cell r="C36">
            <v>900</v>
          </cell>
          <cell r="D36">
            <v>1.2412633456666335E-5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8">
          <cell r="B38" t="str">
            <v>HEALTH CARE</v>
          </cell>
          <cell r="E38">
            <v>19.651869999999999</v>
          </cell>
          <cell r="F38">
            <v>30.356110000000001</v>
          </cell>
          <cell r="G38">
            <v>32.309730000000002</v>
          </cell>
          <cell r="H38">
            <v>52.627119999999991</v>
          </cell>
          <cell r="I38">
            <v>32.309730000000002</v>
          </cell>
        </row>
        <row r="39">
          <cell r="B39" t="str">
            <v>health care providers</v>
          </cell>
          <cell r="E39">
            <v>19.651869999999999</v>
          </cell>
          <cell r="F39">
            <v>30.356110000000001</v>
          </cell>
          <cell r="G39">
            <v>32.309730000000002</v>
          </cell>
          <cell r="H39">
            <v>52.627119999999991</v>
          </cell>
          <cell r="I39">
            <v>32.309730000000002</v>
          </cell>
        </row>
        <row r="40">
          <cell r="B40" t="str">
            <v>MEP</v>
          </cell>
          <cell r="C40">
            <v>9005</v>
          </cell>
          <cell r="D40">
            <v>2.089450135836924E-2</v>
          </cell>
          <cell r="E40">
            <v>19.651869999999999</v>
          </cell>
          <cell r="F40">
            <v>30.356110000000001</v>
          </cell>
          <cell r="G40">
            <v>32.309730000000002</v>
          </cell>
          <cell r="H40">
            <v>52.627119999999991</v>
          </cell>
          <cell r="I40">
            <v>32.309730000000002</v>
          </cell>
        </row>
        <row r="42">
          <cell r="B42" t="str">
            <v>RESOURCES</v>
          </cell>
          <cell r="E42">
            <v>-23.444317621534172</v>
          </cell>
          <cell r="F42">
            <v>-24.383961981149504</v>
          </cell>
          <cell r="G42">
            <v>-8.6319999466665767</v>
          </cell>
          <cell r="H42">
            <v>11.868132556101198</v>
          </cell>
          <cell r="I42">
            <v>-8.6319999466665767</v>
          </cell>
        </row>
        <row r="43">
          <cell r="B43" t="str">
            <v>mining</v>
          </cell>
          <cell r="E43">
            <v>-23.444317621534172</v>
          </cell>
          <cell r="F43">
            <v>-24.383961981149504</v>
          </cell>
          <cell r="G43">
            <v>-8.6319999466665767</v>
          </cell>
          <cell r="H43">
            <v>11.868132556101198</v>
          </cell>
          <cell r="I43">
            <v>-8.6319999466665767</v>
          </cell>
        </row>
        <row r="44">
          <cell r="B44" t="str">
            <v>ANM</v>
          </cell>
          <cell r="C44">
            <v>58049</v>
          </cell>
          <cell r="D44">
            <v>0.41175597654349005</v>
          </cell>
          <cell r="E44">
            <v>-23.820209999999999</v>
          </cell>
          <cell r="F44">
            <v>-24.655719999999999</v>
          </cell>
          <cell r="G44">
            <v>-7.8010689999999991</v>
          </cell>
          <cell r="H44">
            <v>12.17887</v>
          </cell>
          <cell r="I44">
            <v>-7.8010689999999991</v>
          </cell>
        </row>
        <row r="45">
          <cell r="B45" t="str">
            <v>PDN</v>
          </cell>
          <cell r="C45">
            <v>649</v>
          </cell>
          <cell r="D45">
            <v>1.0548330624312582E-2</v>
          </cell>
          <cell r="E45">
            <v>-26.749440000000003</v>
          </cell>
          <cell r="F45">
            <v>-23.73678</v>
          </cell>
          <cell r="G45">
            <v>-36.122050000000002</v>
          </cell>
          <cell r="H45">
            <v>18.43066</v>
          </cell>
          <cell r="I45">
            <v>-36.122050000000002</v>
          </cell>
        </row>
        <row r="46">
          <cell r="B46" t="str">
            <v>CER</v>
          </cell>
          <cell r="C46">
            <v>13</v>
          </cell>
          <cell r="D46">
            <v>8.2468498041182809E-5</v>
          </cell>
          <cell r="E46">
            <v>-40.909089999999999</v>
          </cell>
          <cell r="F46">
            <v>-56.666670000000011</v>
          </cell>
          <cell r="G46">
            <v>-43.478259999999999</v>
          </cell>
          <cell r="H46">
            <v>-62.857140000000001</v>
          </cell>
          <cell r="I46">
            <v>-43.478259999999999</v>
          </cell>
        </row>
        <row r="47">
          <cell r="B47" t="str">
            <v>FSY</v>
          </cell>
          <cell r="C47">
            <v>743</v>
          </cell>
          <cell r="D47">
            <v>4.2002568327203176E-4</v>
          </cell>
          <cell r="E47">
            <v>-5.2295920000000002</v>
          </cell>
          <cell r="F47">
            <v>-25.025229999999997</v>
          </cell>
          <cell r="G47">
            <v>-28.351009999999999</v>
          </cell>
          <cell r="H47">
            <v>-19.501629999999999</v>
          </cell>
          <cell r="I47">
            <v>-28.351009999999999</v>
          </cell>
        </row>
        <row r="48">
          <cell r="B48" t="str">
            <v>DYL</v>
          </cell>
          <cell r="C48">
            <v>666</v>
          </cell>
          <cell r="D48">
            <v>1.1291202580965335E-3</v>
          </cell>
          <cell r="E48">
            <v>-20.902609999999999</v>
          </cell>
          <cell r="F48">
            <v>-39.673909999999999</v>
          </cell>
          <cell r="G48">
            <v>-32.930520000000001</v>
          </cell>
          <cell r="H48">
            <v>-11.553789999999999</v>
          </cell>
          <cell r="I48">
            <v>-32.930520000000001</v>
          </cell>
        </row>
        <row r="49">
          <cell r="B49" t="str">
            <v>BMN</v>
          </cell>
          <cell r="C49">
            <v>190</v>
          </cell>
          <cell r="D49">
            <v>1.1546097101384476E-3</v>
          </cell>
          <cell r="E49">
            <v>-25.78125</v>
          </cell>
          <cell r="F49">
            <v>-21.4876</v>
          </cell>
          <cell r="G49">
            <v>-39.10257</v>
          </cell>
          <cell r="H49">
            <v>10.465120000000001</v>
          </cell>
          <cell r="I49">
            <v>-39.10257</v>
          </cell>
        </row>
        <row r="50">
          <cell r="B50" t="str">
            <v>EL8</v>
          </cell>
          <cell r="C50">
            <v>409</v>
          </cell>
          <cell r="D50">
            <v>4.9612556022376E-4</v>
          </cell>
          <cell r="E50">
            <v>-28.119509999999998</v>
          </cell>
          <cell r="F50">
            <v>-49.381189999999997</v>
          </cell>
          <cell r="G50">
            <v>-23.836130000000001</v>
          </cell>
          <cell r="H50">
            <v>15.211270000000003</v>
          </cell>
          <cell r="I50">
            <v>-23.836130000000001</v>
          </cell>
        </row>
        <row r="51">
          <cell r="B51" t="str">
            <v>B2G</v>
          </cell>
          <cell r="C51">
            <v>5695</v>
          </cell>
          <cell r="D51">
            <v>1.2596291912981821E-2</v>
          </cell>
          <cell r="E51">
            <v>-8.7116539999999993</v>
          </cell>
          <cell r="F51">
            <v>-13.720129999999999</v>
          </cell>
          <cell r="G51">
            <v>-6.3178039999999989</v>
          </cell>
          <cell r="H51">
            <v>-0.15331310000000001</v>
          </cell>
          <cell r="I51">
            <v>-6.3178039999999989</v>
          </cell>
        </row>
        <row r="53">
          <cell r="B53" t="str">
            <v>INDUSTRIAL</v>
          </cell>
          <cell r="E53">
            <v>-8.0547180832566703</v>
          </cell>
          <cell r="F53">
            <v>-15.105709101651593</v>
          </cell>
          <cell r="G53">
            <v>-3.8739992879487395</v>
          </cell>
          <cell r="H53">
            <v>23.888632886770537</v>
          </cell>
          <cell r="I53">
            <v>-3.8739992879487395</v>
          </cell>
        </row>
        <row r="54">
          <cell r="B54" t="str">
            <v>NON-CYCLICAL CONSUMER GOODS</v>
          </cell>
        </row>
        <row r="55">
          <cell r="B55" t="str">
            <v>beverages</v>
          </cell>
          <cell r="E55">
            <v>-0.19512189999999999</v>
          </cell>
          <cell r="F55">
            <v>-9.0868690000000001</v>
          </cell>
          <cell r="G55">
            <v>-17.31663</v>
          </cell>
          <cell r="H55">
            <v>31.111819999999998</v>
          </cell>
          <cell r="I55">
            <v>-17.31663</v>
          </cell>
        </row>
        <row r="56">
          <cell r="B56" t="str">
            <v>NBS*</v>
          </cell>
          <cell r="C56">
            <v>4092</v>
          </cell>
          <cell r="D56">
            <v>2.4658127704064326E-3</v>
          </cell>
          <cell r="E56">
            <v>-0.19512189999999999</v>
          </cell>
          <cell r="F56">
            <v>-9.0868690000000001</v>
          </cell>
          <cell r="G56">
            <v>-17.31663</v>
          </cell>
          <cell r="H56">
            <v>31.111820000000002</v>
          </cell>
          <cell r="I56">
            <v>-17.31663</v>
          </cell>
        </row>
        <row r="57">
          <cell r="B57" t="str">
            <v>food producers &amp; processors</v>
          </cell>
          <cell r="E57">
            <v>-20.242329999999999</v>
          </cell>
          <cell r="F57">
            <v>-21.039909999999999</v>
          </cell>
          <cell r="G57">
            <v>-15.40729</v>
          </cell>
          <cell r="H57">
            <v>-28.226710000000001</v>
          </cell>
          <cell r="I57">
            <v>-15.40729</v>
          </cell>
        </row>
        <row r="58">
          <cell r="B58" t="str">
            <v>OCG</v>
          </cell>
          <cell r="C58">
            <v>4450</v>
          </cell>
          <cell r="D58">
            <v>1.734000660909676E-3</v>
          </cell>
          <cell r="E58">
            <v>-20.242329999999999</v>
          </cell>
          <cell r="F58">
            <v>-21.039909999999999</v>
          </cell>
          <cell r="G58">
            <v>-15.407289999999998</v>
          </cell>
          <cell r="H58">
            <v>-28.226710000000001</v>
          </cell>
          <cell r="I58">
            <v>-15.407289999999998</v>
          </cell>
        </row>
        <row r="59">
          <cell r="B59" t="str">
            <v>CYCLICAL SERVICES</v>
          </cell>
        </row>
        <row r="60">
          <cell r="B60" t="str">
            <v>general retailers</v>
          </cell>
          <cell r="E60">
            <v>-7.0016532454847216</v>
          </cell>
          <cell r="F60">
            <v>-13.160118052039708</v>
          </cell>
          <cell r="G60">
            <v>2.2088716366397638</v>
          </cell>
          <cell r="H60">
            <v>-5.3906544190734218</v>
          </cell>
          <cell r="I60">
            <v>2.2088716366397638</v>
          </cell>
        </row>
        <row r="61">
          <cell r="B61" t="str">
            <v>NHL</v>
          </cell>
          <cell r="C61">
            <v>175</v>
          </cell>
          <cell r="D61">
            <v>1.637297585934928E-5</v>
          </cell>
          <cell r="E61">
            <v>0</v>
          </cell>
          <cell r="F61">
            <v>0</v>
          </cell>
          <cell r="G61">
            <v>0</v>
          </cell>
          <cell r="H61">
            <v>6.9444450000000009</v>
          </cell>
          <cell r="I61">
            <v>0</v>
          </cell>
        </row>
        <row r="62">
          <cell r="B62" t="str">
            <v>TRW</v>
          </cell>
          <cell r="C62">
            <v>5066</v>
          </cell>
          <cell r="D62">
            <v>1.1357310046558464E-2</v>
          </cell>
          <cell r="E62">
            <v>-7.0117469999999997</v>
          </cell>
          <cell r="F62">
            <v>-13.179090000000002</v>
          </cell>
          <cell r="G62">
            <v>2.212056</v>
          </cell>
          <cell r="H62">
            <v>-5.4084370000000002</v>
          </cell>
          <cell r="I62">
            <v>2.212056</v>
          </cell>
        </row>
        <row r="63">
          <cell r="B63" t="str">
            <v>NON-CYCLICAL SERVICES</v>
          </cell>
        </row>
        <row r="64">
          <cell r="B64" t="str">
            <v>food &amp; drug retailers</v>
          </cell>
          <cell r="E64">
            <v>-8.2359489999999997</v>
          </cell>
          <cell r="F64">
            <v>-15.578630000000002</v>
          </cell>
          <cell r="G64">
            <v>-4.1582999999999997</v>
          </cell>
          <cell r="H64">
            <v>31.077650000000002</v>
          </cell>
          <cell r="I64">
            <v>-4.1582999999999997</v>
          </cell>
        </row>
        <row r="65">
          <cell r="B65" t="str">
            <v>SRH</v>
          </cell>
          <cell r="C65">
            <v>19788</v>
          </cell>
          <cell r="D65">
            <v>5.6415270479045758E-2</v>
          </cell>
          <cell r="E65">
            <v>-8.2359489999999997</v>
          </cell>
          <cell r="F65">
            <v>-15.578630000000002</v>
          </cell>
          <cell r="G65">
            <v>-4.1582999999999997</v>
          </cell>
          <cell r="H65">
            <v>31.077650000000002</v>
          </cell>
          <cell r="I65">
            <v>-4.1582999999999997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2"/>
      <sheetName val="1m"/>
      <sheetName val="3m"/>
      <sheetName val="6m"/>
      <sheetName val="12m"/>
      <sheetName val="ytd"/>
      <sheetName val="3y ann"/>
      <sheetName val="5y ann"/>
      <sheetName val="10y ann"/>
      <sheetName val="PF specs"/>
      <sheetName val="output"/>
      <sheetName val="Output for EB presentation"/>
    </sheetNames>
    <sheetDataSet>
      <sheetData sheetId="0" refreshError="1"/>
      <sheetData sheetId="1">
        <row r="3">
          <cell r="R3" t="str">
            <v>NSX O Ix</v>
          </cell>
          <cell r="S3" t="str">
            <v>NSX L Ix</v>
          </cell>
          <cell r="T3" t="str">
            <v>IJG Bond Ix</v>
          </cell>
          <cell r="U3" t="str">
            <v>IJG MM Ix</v>
          </cell>
          <cell r="V3" t="str">
            <v>Nam PF</v>
          </cell>
        </row>
        <row r="141">
          <cell r="Q141">
            <v>40724</v>
          </cell>
          <cell r="R141">
            <v>100</v>
          </cell>
          <cell r="S141">
            <v>100</v>
          </cell>
          <cell r="T141">
            <v>100</v>
          </cell>
          <cell r="U141">
            <v>100</v>
          </cell>
          <cell r="V141">
            <v>100</v>
          </cell>
        </row>
        <row r="142">
          <cell r="Q142">
            <v>40755</v>
          </cell>
          <cell r="R142">
            <v>100</v>
          </cell>
          <cell r="S142">
            <v>100</v>
          </cell>
          <cell r="T142">
            <v>100</v>
          </cell>
          <cell r="U142">
            <v>100</v>
          </cell>
          <cell r="V142">
            <v>100</v>
          </cell>
        </row>
        <row r="143">
          <cell r="Q143">
            <v>40756</v>
          </cell>
          <cell r="R143">
            <v>100</v>
          </cell>
          <cell r="S143">
            <v>100</v>
          </cell>
          <cell r="T143">
            <v>100</v>
          </cell>
          <cell r="U143">
            <v>100</v>
          </cell>
          <cell r="V143">
            <v>100</v>
          </cell>
        </row>
        <row r="144">
          <cell r="Q144">
            <v>40816</v>
          </cell>
          <cell r="R144">
            <v>100</v>
          </cell>
          <cell r="S144">
            <v>100</v>
          </cell>
          <cell r="T144">
            <v>100</v>
          </cell>
          <cell r="U144">
            <v>100</v>
          </cell>
          <cell r="V144">
            <v>100</v>
          </cell>
        </row>
        <row r="145">
          <cell r="Q145">
            <v>40847</v>
          </cell>
          <cell r="R145">
            <v>100</v>
          </cell>
          <cell r="S145">
            <v>100</v>
          </cell>
          <cell r="T145">
            <v>100</v>
          </cell>
          <cell r="U145">
            <v>100</v>
          </cell>
          <cell r="V145">
            <v>100</v>
          </cell>
        </row>
        <row r="146">
          <cell r="Q146">
            <v>40877</v>
          </cell>
          <cell r="R146">
            <v>100</v>
          </cell>
          <cell r="S146">
            <v>100</v>
          </cell>
          <cell r="T146">
            <v>100</v>
          </cell>
          <cell r="U146">
            <v>100</v>
          </cell>
          <cell r="V146">
            <v>100</v>
          </cell>
        </row>
        <row r="147">
          <cell r="Q147">
            <v>40908</v>
          </cell>
          <cell r="R147">
            <v>100</v>
          </cell>
          <cell r="S147">
            <v>100</v>
          </cell>
          <cell r="T147">
            <v>100</v>
          </cell>
          <cell r="U147">
            <v>100</v>
          </cell>
          <cell r="V147">
            <v>100</v>
          </cell>
        </row>
        <row r="148">
          <cell r="Q148">
            <v>40939</v>
          </cell>
          <cell r="R148">
            <v>100</v>
          </cell>
          <cell r="S148">
            <v>100</v>
          </cell>
          <cell r="T148">
            <v>100</v>
          </cell>
          <cell r="U148">
            <v>100</v>
          </cell>
          <cell r="V148">
            <v>100</v>
          </cell>
        </row>
        <row r="149">
          <cell r="Q149">
            <v>40968</v>
          </cell>
          <cell r="R149">
            <v>100</v>
          </cell>
          <cell r="S149">
            <v>100</v>
          </cell>
          <cell r="T149">
            <v>100</v>
          </cell>
          <cell r="U149">
            <v>100</v>
          </cell>
          <cell r="V149">
            <v>100</v>
          </cell>
        </row>
        <row r="150">
          <cell r="Q150">
            <v>40999</v>
          </cell>
          <cell r="R150">
            <v>100</v>
          </cell>
          <cell r="S150">
            <v>100</v>
          </cell>
          <cell r="T150">
            <v>100</v>
          </cell>
          <cell r="U150">
            <v>100</v>
          </cell>
          <cell r="V150">
            <v>100</v>
          </cell>
        </row>
        <row r="151">
          <cell r="Q151">
            <v>41029</v>
          </cell>
          <cell r="R151">
            <v>100</v>
          </cell>
          <cell r="S151">
            <v>100</v>
          </cell>
          <cell r="T151">
            <v>100</v>
          </cell>
          <cell r="U151">
            <v>100</v>
          </cell>
          <cell r="V151">
            <v>100</v>
          </cell>
        </row>
        <row r="152">
          <cell r="Q152">
            <v>41060</v>
          </cell>
          <cell r="R152">
            <v>100</v>
          </cell>
          <cell r="S152">
            <v>100</v>
          </cell>
          <cell r="T152">
            <v>100</v>
          </cell>
          <cell r="U152">
            <v>100</v>
          </cell>
          <cell r="V152">
            <v>100</v>
          </cell>
        </row>
        <row r="153">
          <cell r="Q153">
            <v>41090</v>
          </cell>
          <cell r="R153">
            <v>100</v>
          </cell>
          <cell r="S153">
            <v>100</v>
          </cell>
          <cell r="T153">
            <v>100</v>
          </cell>
          <cell r="U153">
            <v>100</v>
          </cell>
          <cell r="V153">
            <v>100</v>
          </cell>
        </row>
        <row r="154">
          <cell r="Q154">
            <v>41121</v>
          </cell>
          <cell r="R154">
            <v>100</v>
          </cell>
          <cell r="S154">
            <v>100</v>
          </cell>
          <cell r="T154">
            <v>100</v>
          </cell>
          <cell r="U154">
            <v>100</v>
          </cell>
          <cell r="V154">
            <v>100</v>
          </cell>
        </row>
        <row r="155">
          <cell r="Q155">
            <v>41122</v>
          </cell>
          <cell r="R155">
            <v>100</v>
          </cell>
          <cell r="S155">
            <v>100</v>
          </cell>
          <cell r="T155">
            <v>100</v>
          </cell>
          <cell r="U155">
            <v>100</v>
          </cell>
          <cell r="V155">
            <v>100</v>
          </cell>
        </row>
        <row r="156">
          <cell r="Q156">
            <v>41182</v>
          </cell>
          <cell r="R156">
            <v>100</v>
          </cell>
          <cell r="S156">
            <v>100</v>
          </cell>
          <cell r="T156">
            <v>100</v>
          </cell>
          <cell r="U156">
            <v>100</v>
          </cell>
          <cell r="V156">
            <v>100</v>
          </cell>
        </row>
        <row r="157">
          <cell r="Q157">
            <v>41213</v>
          </cell>
          <cell r="R157">
            <v>100</v>
          </cell>
          <cell r="S157">
            <v>100</v>
          </cell>
          <cell r="T157">
            <v>100</v>
          </cell>
          <cell r="U157">
            <v>100</v>
          </cell>
          <cell r="V157">
            <v>100</v>
          </cell>
        </row>
        <row r="158">
          <cell r="Q158">
            <v>41243</v>
          </cell>
          <cell r="R158">
            <v>100</v>
          </cell>
          <cell r="S158">
            <v>100</v>
          </cell>
          <cell r="T158">
            <v>100</v>
          </cell>
          <cell r="U158">
            <v>100</v>
          </cell>
          <cell r="V158">
            <v>100</v>
          </cell>
        </row>
        <row r="159">
          <cell r="Q159">
            <v>41274</v>
          </cell>
          <cell r="R159">
            <v>100</v>
          </cell>
          <cell r="S159">
            <v>100</v>
          </cell>
          <cell r="T159">
            <v>100</v>
          </cell>
          <cell r="U159">
            <v>100</v>
          </cell>
          <cell r="V159">
            <v>100</v>
          </cell>
        </row>
        <row r="160">
          <cell r="Q160">
            <v>41305</v>
          </cell>
          <cell r="R160">
            <v>100</v>
          </cell>
          <cell r="S160">
            <v>100</v>
          </cell>
          <cell r="T160">
            <v>100</v>
          </cell>
          <cell r="U160">
            <v>100</v>
          </cell>
          <cell r="V160">
            <v>100</v>
          </cell>
        </row>
        <row r="161">
          <cell r="Q161">
            <v>41333</v>
          </cell>
          <cell r="R161">
            <v>100</v>
          </cell>
          <cell r="S161">
            <v>100</v>
          </cell>
          <cell r="T161">
            <v>100</v>
          </cell>
          <cell r="U161">
            <v>100</v>
          </cell>
          <cell r="V161">
            <v>100</v>
          </cell>
        </row>
        <row r="162">
          <cell r="Q162">
            <v>41364</v>
          </cell>
          <cell r="R162">
            <v>100</v>
          </cell>
          <cell r="S162">
            <v>100</v>
          </cell>
          <cell r="T162">
            <v>100</v>
          </cell>
          <cell r="U162">
            <v>100</v>
          </cell>
          <cell r="V162">
            <v>100</v>
          </cell>
        </row>
        <row r="163">
          <cell r="Q163">
            <v>41394</v>
          </cell>
          <cell r="R163">
            <v>100</v>
          </cell>
          <cell r="S163">
            <v>100</v>
          </cell>
          <cell r="T163">
            <v>100</v>
          </cell>
          <cell r="U163">
            <v>100</v>
          </cell>
          <cell r="V163">
            <v>100</v>
          </cell>
        </row>
        <row r="164">
          <cell r="Q164">
            <v>41425</v>
          </cell>
          <cell r="R164">
            <v>100</v>
          </cell>
          <cell r="S164">
            <v>100</v>
          </cell>
          <cell r="T164">
            <v>100</v>
          </cell>
          <cell r="U164">
            <v>100</v>
          </cell>
          <cell r="V164">
            <v>100</v>
          </cell>
        </row>
        <row r="165">
          <cell r="Q165">
            <v>41455</v>
          </cell>
          <cell r="R165">
            <v>100</v>
          </cell>
          <cell r="S165">
            <v>100</v>
          </cell>
          <cell r="T165">
            <v>100</v>
          </cell>
          <cell r="U165">
            <v>100</v>
          </cell>
          <cell r="V165">
            <v>100</v>
          </cell>
        </row>
        <row r="166">
          <cell r="Q166">
            <v>41486</v>
          </cell>
          <cell r="R166">
            <v>100</v>
          </cell>
          <cell r="S166">
            <v>100</v>
          </cell>
          <cell r="T166">
            <v>100</v>
          </cell>
          <cell r="U166">
            <v>100</v>
          </cell>
          <cell r="V166">
            <v>100</v>
          </cell>
        </row>
        <row r="167">
          <cell r="Q167">
            <v>41517</v>
          </cell>
          <cell r="R167">
            <v>100</v>
          </cell>
          <cell r="S167">
            <v>100</v>
          </cell>
          <cell r="T167">
            <v>100</v>
          </cell>
          <cell r="U167">
            <v>100</v>
          </cell>
          <cell r="V167">
            <v>100</v>
          </cell>
        </row>
        <row r="168">
          <cell r="Q168">
            <v>41547</v>
          </cell>
          <cell r="R168">
            <v>100</v>
          </cell>
          <cell r="S168">
            <v>100</v>
          </cell>
          <cell r="T168">
            <v>100</v>
          </cell>
          <cell r="U168">
            <v>100</v>
          </cell>
          <cell r="V168">
            <v>100</v>
          </cell>
        </row>
        <row r="169">
          <cell r="Q169">
            <v>41578</v>
          </cell>
          <cell r="R169">
            <v>100</v>
          </cell>
          <cell r="S169">
            <v>100</v>
          </cell>
          <cell r="T169">
            <v>100</v>
          </cell>
          <cell r="U169">
            <v>100</v>
          </cell>
          <cell r="V169">
            <v>100</v>
          </cell>
        </row>
        <row r="170">
          <cell r="Q170">
            <v>41608</v>
          </cell>
          <cell r="R170">
            <v>100</v>
          </cell>
          <cell r="S170">
            <v>100</v>
          </cell>
          <cell r="T170">
            <v>100</v>
          </cell>
          <cell r="U170">
            <v>100</v>
          </cell>
          <cell r="V170">
            <v>100</v>
          </cell>
        </row>
        <row r="171">
          <cell r="Q171">
            <v>41639</v>
          </cell>
          <cell r="R171">
            <v>100</v>
          </cell>
          <cell r="S171">
            <v>100</v>
          </cell>
          <cell r="T171">
            <v>100</v>
          </cell>
          <cell r="U171">
            <v>100</v>
          </cell>
          <cell r="V171">
            <v>100</v>
          </cell>
        </row>
        <row r="172">
          <cell r="Q172">
            <v>41670</v>
          </cell>
          <cell r="R172">
            <v>100</v>
          </cell>
          <cell r="S172">
            <v>100</v>
          </cell>
          <cell r="T172">
            <v>100</v>
          </cell>
          <cell r="U172">
            <v>100</v>
          </cell>
          <cell r="V172">
            <v>100</v>
          </cell>
        </row>
        <row r="173">
          <cell r="Q173">
            <v>41698</v>
          </cell>
          <cell r="R173">
            <v>100</v>
          </cell>
          <cell r="S173">
            <v>100</v>
          </cell>
          <cell r="T173">
            <v>100</v>
          </cell>
          <cell r="U173">
            <v>100</v>
          </cell>
          <cell r="V173">
            <v>100</v>
          </cell>
        </row>
        <row r="174">
          <cell r="Q174">
            <v>41729</v>
          </cell>
          <cell r="R174">
            <v>100</v>
          </cell>
          <cell r="S174">
            <v>100</v>
          </cell>
          <cell r="T174">
            <v>100</v>
          </cell>
          <cell r="U174">
            <v>100</v>
          </cell>
          <cell r="V174">
            <v>100</v>
          </cell>
        </row>
        <row r="175">
          <cell r="Q175">
            <v>41759</v>
          </cell>
          <cell r="R175">
            <v>100</v>
          </cell>
          <cell r="S175">
            <v>100</v>
          </cell>
          <cell r="T175">
            <v>100</v>
          </cell>
          <cell r="U175">
            <v>100</v>
          </cell>
          <cell r="V175">
            <v>100</v>
          </cell>
        </row>
        <row r="176">
          <cell r="Q176">
            <v>41790</v>
          </cell>
          <cell r="R176">
            <v>100</v>
          </cell>
          <cell r="S176">
            <v>100</v>
          </cell>
          <cell r="T176">
            <v>100</v>
          </cell>
          <cell r="U176">
            <v>100</v>
          </cell>
          <cell r="V176">
            <v>100</v>
          </cell>
        </row>
        <row r="177">
          <cell r="Q177">
            <v>41820</v>
          </cell>
          <cell r="R177">
            <v>100</v>
          </cell>
          <cell r="S177">
            <v>100</v>
          </cell>
          <cell r="T177">
            <v>100</v>
          </cell>
          <cell r="U177">
            <v>100</v>
          </cell>
          <cell r="V177">
            <v>100</v>
          </cell>
        </row>
        <row r="178">
          <cell r="Q178">
            <v>41851</v>
          </cell>
          <cell r="R178">
            <v>103.9025011951872</v>
          </cell>
          <cell r="S178">
            <v>101.40372604970445</v>
          </cell>
          <cell r="T178">
            <v>101.18399491086998</v>
          </cell>
          <cell r="U178">
            <v>100.48477006415135</v>
          </cell>
          <cell r="V178">
            <v>102.40340308368488</v>
          </cell>
        </row>
        <row r="179">
          <cell r="Q179">
            <v>41882</v>
          </cell>
          <cell r="R179">
            <v>101.4949313784056</v>
          </cell>
          <cell r="S179">
            <v>102.67949847029888</v>
          </cell>
          <cell r="T179">
            <v>103.13644914168688</v>
          </cell>
          <cell r="U179">
            <v>100.97420626406824</v>
          </cell>
          <cell r="V179">
            <v>101.90953778489018</v>
          </cell>
        </row>
        <row r="180">
          <cell r="Q180">
            <v>41912</v>
          </cell>
          <cell r="R180">
            <v>97.472346583959876</v>
          </cell>
          <cell r="S180">
            <v>105.90476855255959</v>
          </cell>
          <cell r="T180">
            <v>102.09255068645164</v>
          </cell>
          <cell r="U180">
            <v>101.45562506533682</v>
          </cell>
          <cell r="V180">
            <v>99.67776083846023</v>
          </cell>
        </row>
        <row r="181">
          <cell r="Q181">
            <v>41943</v>
          </cell>
          <cell r="R181">
            <v>100.14801885746242</v>
          </cell>
          <cell r="S181">
            <v>107.71794830043027</v>
          </cell>
          <cell r="T181">
            <v>104.72837581130626</v>
          </cell>
          <cell r="U181">
            <v>101.9609851717187</v>
          </cell>
          <cell r="V181">
            <v>101.917211829252</v>
          </cell>
        </row>
        <row r="182">
          <cell r="Q182">
            <v>41973</v>
          </cell>
          <cell r="R182">
            <v>102.14949634593363</v>
          </cell>
          <cell r="S182">
            <v>115.31767941509993</v>
          </cell>
          <cell r="T182">
            <v>106.64113303645026</v>
          </cell>
          <cell r="U182">
            <v>102.45815682824673</v>
          </cell>
          <cell r="V182">
            <v>103.59344530029941</v>
          </cell>
        </row>
        <row r="183">
          <cell r="Q183">
            <v>42004</v>
          </cell>
          <cell r="R183">
            <v>100.99374857425465</v>
          </cell>
          <cell r="S183">
            <v>115.15338049518294</v>
          </cell>
          <cell r="T183">
            <v>105.32970211232828</v>
          </cell>
          <cell r="U183">
            <v>102.9804668795956</v>
          </cell>
          <cell r="V183">
            <v>102.7308368012857</v>
          </cell>
        </row>
        <row r="184">
          <cell r="Q184">
            <v>42035</v>
          </cell>
          <cell r="R184">
            <v>102.83310868605324</v>
          </cell>
          <cell r="S184">
            <v>118.41450304618007</v>
          </cell>
          <cell r="T184">
            <v>109.09141969471682</v>
          </cell>
          <cell r="U184">
            <v>103.51112364843081</v>
          </cell>
          <cell r="V184">
            <v>104.87288011604136</v>
          </cell>
        </row>
        <row r="185">
          <cell r="Q185">
            <v>42063</v>
          </cell>
          <cell r="R185">
            <v>107.9841307916073</v>
          </cell>
          <cell r="S185">
            <v>121.03669935975161</v>
          </cell>
          <cell r="T185">
            <v>107.76162350650635</v>
          </cell>
          <cell r="U185">
            <v>103.99593838322781</v>
          </cell>
          <cell r="V185">
            <v>107.2142049253308</v>
          </cell>
        </row>
        <row r="186">
          <cell r="Q186">
            <v>42094</v>
          </cell>
          <cell r="R186">
            <v>108.17608152392053</v>
          </cell>
          <cell r="S186">
            <v>124.52067578536528</v>
          </cell>
          <cell r="T186">
            <v>107.40628876735055</v>
          </cell>
          <cell r="U186">
            <v>104.53742978095907</v>
          </cell>
          <cell r="V186">
            <v>107.31508677272417</v>
          </cell>
        </row>
        <row r="187">
          <cell r="Q187">
            <v>42124</v>
          </cell>
          <cell r="R187">
            <v>112.94828466811241</v>
          </cell>
          <cell r="S187">
            <v>129.31465179270043</v>
          </cell>
          <cell r="T187">
            <v>107.24116874638456</v>
          </cell>
          <cell r="U187">
            <v>105.06222758307247</v>
          </cell>
          <cell r="V187">
            <v>109.74045138225803</v>
          </cell>
        </row>
        <row r="188">
          <cell r="Q188">
            <v>42155</v>
          </cell>
          <cell r="R188">
            <v>105.33856686515215</v>
          </cell>
          <cell r="S188">
            <v>130.17992093368179</v>
          </cell>
          <cell r="T188">
            <v>106.9857956410668</v>
          </cell>
          <cell r="U188">
            <v>105.60986976511859</v>
          </cell>
          <cell r="V188">
            <v>106.07966204968336</v>
          </cell>
        </row>
        <row r="189">
          <cell r="Q189">
            <v>42185</v>
          </cell>
          <cell r="R189">
            <v>103.33036797671591</v>
          </cell>
          <cell r="S189">
            <v>131.48843994347482</v>
          </cell>
          <cell r="T189">
            <v>107.22378164596344</v>
          </cell>
          <cell r="U189">
            <v>106.14857106617154</v>
          </cell>
          <cell r="V189">
            <v>105.24750903255025</v>
          </cell>
        </row>
        <row r="190">
          <cell r="Q190">
            <v>42216</v>
          </cell>
          <cell r="R190">
            <v>102.36399609440757</v>
          </cell>
          <cell r="S190">
            <v>135.46091958959218</v>
          </cell>
          <cell r="T190">
            <v>107.99576010722892</v>
          </cell>
          <cell r="U190">
            <v>106.7150668003413</v>
          </cell>
          <cell r="V190">
            <v>105.09502065252867</v>
          </cell>
        </row>
        <row r="191">
          <cell r="Q191">
            <v>42247</v>
          </cell>
          <cell r="R191">
            <v>98.130912597639323</v>
          </cell>
          <cell r="S191">
            <v>141.07060319319456</v>
          </cell>
          <cell r="T191">
            <v>108.28113409379732</v>
          </cell>
          <cell r="U191">
            <v>107.29010029460217</v>
          </cell>
          <cell r="V191">
            <v>103.11858398975026</v>
          </cell>
        </row>
        <row r="192">
          <cell r="Q192">
            <v>42277</v>
          </cell>
          <cell r="R192">
            <v>91.703780166630963</v>
          </cell>
          <cell r="S192">
            <v>147.22193973599764</v>
          </cell>
          <cell r="T192">
            <v>108.81179456198895</v>
          </cell>
          <cell r="U192">
            <v>107.85292649975123</v>
          </cell>
          <cell r="V192">
            <v>100.00147940697148</v>
          </cell>
        </row>
        <row r="193">
          <cell r="Q193">
            <v>42308</v>
          </cell>
          <cell r="R193">
            <v>97.075832971445891</v>
          </cell>
          <cell r="S193">
            <v>150.82121103611462</v>
          </cell>
          <cell r="T193">
            <v>110.28445843295093</v>
          </cell>
          <cell r="U193">
            <v>108.44576236432439</v>
          </cell>
          <cell r="V193">
            <v>103.44651062272622</v>
          </cell>
        </row>
        <row r="194">
          <cell r="Q194">
            <v>42338</v>
          </cell>
          <cell r="R194">
            <v>90.576598375687993</v>
          </cell>
          <cell r="S194">
            <v>152.49580038389794</v>
          </cell>
          <cell r="T194">
            <v>109.7903402450203</v>
          </cell>
          <cell r="U194">
            <v>109.02945487928822</v>
          </cell>
          <cell r="V194">
            <v>99.955947165656923</v>
          </cell>
        </row>
        <row r="195">
          <cell r="Q195">
            <v>42369</v>
          </cell>
          <cell r="R195">
            <v>82.986312407684849</v>
          </cell>
          <cell r="S195">
            <v>154.61463448218453</v>
          </cell>
          <cell r="T195">
            <v>106.31862660354118</v>
          </cell>
          <cell r="U195">
            <v>109.64265735108454</v>
          </cell>
          <cell r="V195">
            <v>94.932024246373544</v>
          </cell>
        </row>
        <row r="196">
          <cell r="Q196">
            <v>42400</v>
          </cell>
          <cell r="R196">
            <v>81.606414287245343</v>
          </cell>
          <cell r="S196">
            <v>153.98418009927224</v>
          </cell>
          <cell r="T196">
            <v>109.17103415786397</v>
          </cell>
          <cell r="U196">
            <v>110.26873832978339</v>
          </cell>
          <cell r="V196">
            <v>95.015249890602774</v>
          </cell>
        </row>
        <row r="197">
          <cell r="Q197">
            <v>42429</v>
          </cell>
          <cell r="R197">
            <v>84.167957909817162</v>
          </cell>
          <cell r="S197">
            <v>158.48745147123242</v>
          </cell>
          <cell r="T197">
            <v>109.18837796449603</v>
          </cell>
          <cell r="U197">
            <v>110.86807974918133</v>
          </cell>
          <cell r="V197">
            <v>96.614282022637866</v>
          </cell>
        </row>
        <row r="198">
          <cell r="Q198">
            <v>42460</v>
          </cell>
          <cell r="R198">
            <v>96.195814824748695</v>
          </cell>
          <cell r="S198">
            <v>159.84259761212186</v>
          </cell>
          <cell r="T198">
            <v>111.220419289432</v>
          </cell>
          <cell r="U198">
            <v>111.52538662534295</v>
          </cell>
          <cell r="V198">
            <v>104.17148888250179</v>
          </cell>
        </row>
        <row r="199">
          <cell r="Q199">
            <v>42490</v>
          </cell>
          <cell r="R199">
            <v>100.16907976288057</v>
          </cell>
          <cell r="S199">
            <v>163.44781676663212</v>
          </cell>
          <cell r="T199">
            <v>112.630454752018</v>
          </cell>
          <cell r="U199">
            <v>112.17606881064994</v>
          </cell>
          <cell r="V199">
            <v>106.84059108351929</v>
          </cell>
        </row>
        <row r="200">
          <cell r="Q200">
            <v>42521</v>
          </cell>
          <cell r="R200">
            <v>96.579506543508074</v>
          </cell>
          <cell r="S200">
            <v>167.93499315994416</v>
          </cell>
          <cell r="T200">
            <v>112.31946802528856</v>
          </cell>
          <cell r="U200">
            <v>112.86600519492474</v>
          </cell>
          <cell r="V200">
            <v>104.96919126767148</v>
          </cell>
        </row>
        <row r="201">
          <cell r="Q201">
            <v>42551</v>
          </cell>
          <cell r="R201">
            <v>95.878020725545724</v>
          </cell>
          <cell r="S201">
            <v>168.95476647396211</v>
          </cell>
          <cell r="T201">
            <v>114.93247977684713</v>
          </cell>
          <cell r="U201">
            <v>113.54576769711241</v>
          </cell>
          <cell r="V201">
            <v>105.44702462072016</v>
          </cell>
        </row>
        <row r="202">
          <cell r="Q202">
            <v>42582</v>
          </cell>
          <cell r="R202">
            <v>101.86934236266436</v>
          </cell>
          <cell r="S202">
            <v>172.09327021598241</v>
          </cell>
          <cell r="T202">
            <v>116.37189072831606</v>
          </cell>
          <cell r="U202">
            <v>114.26065238895299</v>
          </cell>
          <cell r="V202">
            <v>109.27062779302263</v>
          </cell>
        </row>
        <row r="203">
          <cell r="Q203">
            <v>42613</v>
          </cell>
          <cell r="R203">
            <v>98.443781987035038</v>
          </cell>
          <cell r="S203">
            <v>174.35801765202476</v>
          </cell>
          <cell r="T203">
            <v>115.55521549367725</v>
          </cell>
          <cell r="U203">
            <v>114.98817246075356</v>
          </cell>
          <cell r="V203">
            <v>107.3425036262884</v>
          </cell>
        </row>
        <row r="204">
          <cell r="Q204">
            <v>42643</v>
          </cell>
          <cell r="R204">
            <v>101.52733657021494</v>
          </cell>
          <cell r="S204">
            <v>177.0483618643955</v>
          </cell>
          <cell r="T204">
            <v>117.74110387487637</v>
          </cell>
          <cell r="U204">
            <v>115.70516631492831</v>
          </cell>
          <cell r="V204">
            <v>109.76667234000745</v>
          </cell>
        </row>
        <row r="205">
          <cell r="Q205">
            <v>42674</v>
          </cell>
          <cell r="R205">
            <v>102.86110119073786</v>
          </cell>
          <cell r="S205">
            <v>178.58956785442507</v>
          </cell>
          <cell r="T205">
            <v>118.48798784080346</v>
          </cell>
          <cell r="U205">
            <v>116.46120564023515</v>
          </cell>
          <cell r="V205">
            <v>110.84001152947431</v>
          </cell>
        </row>
        <row r="206">
          <cell r="Q206">
            <v>42704</v>
          </cell>
          <cell r="R206">
            <v>106.37751079604442</v>
          </cell>
          <cell r="S206">
            <v>177.88235316572155</v>
          </cell>
          <cell r="T206">
            <v>117.38110289235799</v>
          </cell>
          <cell r="U206">
            <v>117.20808526228848</v>
          </cell>
          <cell r="V206">
            <v>112.56613404928498</v>
          </cell>
        </row>
        <row r="207">
          <cell r="Q207">
            <v>42735</v>
          </cell>
          <cell r="R207">
            <v>106.06295249662051</v>
          </cell>
          <cell r="S207">
            <v>178.01576493059585</v>
          </cell>
          <cell r="T207">
            <v>118.7543210615528</v>
          </cell>
          <cell r="U207">
            <v>117.99682857303186</v>
          </cell>
          <cell r="V207">
            <v>112.9462727894223</v>
          </cell>
        </row>
        <row r="208">
          <cell r="Q208">
            <v>42766</v>
          </cell>
          <cell r="R208">
            <v>109.9329775073172</v>
          </cell>
          <cell r="S208">
            <v>180.55213354932698</v>
          </cell>
          <cell r="T208">
            <v>119.86497917642622</v>
          </cell>
          <cell r="U208">
            <v>118.79767080132096</v>
          </cell>
          <cell r="V208">
            <v>115.47707881151017</v>
          </cell>
        </row>
        <row r="209">
          <cell r="Q209">
            <v>42794</v>
          </cell>
          <cell r="R209">
            <v>107.45168027199955</v>
          </cell>
          <cell r="S209">
            <v>187.95531268125001</v>
          </cell>
          <cell r="T209">
            <v>120.99054714486225</v>
          </cell>
          <cell r="U209">
            <v>119.53056770317936</v>
          </cell>
          <cell r="V209">
            <v>114.64165376398105</v>
          </cell>
        </row>
        <row r="210">
          <cell r="Q210">
            <v>42825</v>
          </cell>
          <cell r="R210">
            <v>107.20615318257803</v>
          </cell>
          <cell r="S210">
            <v>188.2321708568295</v>
          </cell>
          <cell r="T210">
            <v>121.84771120232864</v>
          </cell>
          <cell r="U210">
            <v>120.35177408226662</v>
          </cell>
          <cell r="V210">
            <v>114.91185481989002</v>
          </cell>
        </row>
        <row r="211">
          <cell r="Q211">
            <v>42855</v>
          </cell>
          <cell r="R211">
            <v>109.40934683663319</v>
          </cell>
          <cell r="S211">
            <v>188.46802576691309</v>
          </cell>
          <cell r="T211">
            <v>123.41733351144626</v>
          </cell>
          <cell r="U211">
            <v>121.15570275464269</v>
          </cell>
          <cell r="V211">
            <v>116.69023249998534</v>
          </cell>
        </row>
        <row r="212">
          <cell r="Q212">
            <v>42886</v>
          </cell>
          <cell r="R212">
            <v>106.16481265619284</v>
          </cell>
          <cell r="S212">
            <v>188.59467628022844</v>
          </cell>
          <cell r="T212">
            <v>125.15651882561123</v>
          </cell>
          <cell r="U212">
            <v>121.99537736726455</v>
          </cell>
          <cell r="V212">
            <v>115.61506966897583</v>
          </cell>
        </row>
        <row r="213">
          <cell r="Q213">
            <v>42916</v>
          </cell>
          <cell r="R213">
            <v>102.45074285022858</v>
          </cell>
          <cell r="S213">
            <v>189.20176254317451</v>
          </cell>
          <cell r="T213">
            <v>125.06561815201677</v>
          </cell>
          <cell r="U213">
            <v>122.81665560514982</v>
          </cell>
          <cell r="V213">
            <v>113.72320478828482</v>
          </cell>
        </row>
        <row r="214">
          <cell r="Q214">
            <v>42947</v>
          </cell>
          <cell r="R214">
            <v>111.923133632675</v>
          </cell>
          <cell r="S214">
            <v>189.19856124935228</v>
          </cell>
          <cell r="T214">
            <v>127.70012053290941</v>
          </cell>
          <cell r="U214">
            <v>123.67277315360946</v>
          </cell>
          <cell r="V214">
            <v>119.85773326159895</v>
          </cell>
        </row>
        <row r="215">
          <cell r="Q215">
            <v>42978</v>
          </cell>
          <cell r="R215">
            <v>118.55301237654015</v>
          </cell>
          <cell r="S215">
            <v>192.01383584074264</v>
          </cell>
          <cell r="T215">
            <v>129.41202854786684</v>
          </cell>
          <cell r="U215">
            <v>124.52752568565367</v>
          </cell>
          <cell r="V215">
            <v>124.05538927979418</v>
          </cell>
        </row>
        <row r="216">
          <cell r="Q216">
            <v>43008</v>
          </cell>
          <cell r="R216">
            <v>115.94733571751618</v>
          </cell>
          <cell r="S216">
            <v>199.93248643081486</v>
          </cell>
          <cell r="T216">
            <v>130.88424854803699</v>
          </cell>
          <cell r="U216">
            <v>125.34834220035438</v>
          </cell>
          <cell r="V216">
            <v>123.27900797426193</v>
          </cell>
        </row>
        <row r="217">
          <cell r="Q217">
            <v>43039</v>
          </cell>
          <cell r="R217">
            <v>119.61741673498271</v>
          </cell>
          <cell r="S217">
            <v>201.05270815228673</v>
          </cell>
          <cell r="T217">
            <v>129.20001095203793</v>
          </cell>
          <cell r="U217">
            <v>126.19098023145605</v>
          </cell>
          <cell r="V217">
            <v>124.91991695841844</v>
          </cell>
        </row>
        <row r="218">
          <cell r="Q218">
            <v>43069</v>
          </cell>
          <cell r="R218">
            <v>124.3856062008726</v>
          </cell>
          <cell r="S218">
            <v>201.07120500143674</v>
          </cell>
          <cell r="T218">
            <v>128.9991896341233</v>
          </cell>
          <cell r="U218">
            <v>127.00147739852066</v>
          </cell>
          <cell r="V218">
            <v>127.51191193095451</v>
          </cell>
        </row>
        <row r="219">
          <cell r="Q219">
            <v>43100</v>
          </cell>
          <cell r="R219">
            <v>134.11853111487849</v>
          </cell>
          <cell r="S219">
            <v>203.65235606004018</v>
          </cell>
          <cell r="T219">
            <v>134.34759883558567</v>
          </cell>
          <cell r="U219">
            <v>127.8413069412245</v>
          </cell>
          <cell r="V219">
            <v>134.25535260229725</v>
          </cell>
        </row>
        <row r="220">
          <cell r="Q220">
            <v>43131</v>
          </cell>
          <cell r="R220">
            <v>140.21462070964307</v>
          </cell>
          <cell r="S220">
            <v>205.43879452739884</v>
          </cell>
          <cell r="T220">
            <v>136.48959783012171</v>
          </cell>
          <cell r="U220">
            <v>128.68148700232172</v>
          </cell>
          <cell r="V220">
            <v>138.12513205144515</v>
          </cell>
        </row>
        <row r="221">
          <cell r="Q221">
            <v>43159</v>
          </cell>
          <cell r="R221">
            <v>148.04322362772459</v>
          </cell>
          <cell r="S221">
            <v>212.42884951119359</v>
          </cell>
          <cell r="T221">
            <v>138.18531636990858</v>
          </cell>
          <cell r="U221">
            <v>129.44113208720265</v>
          </cell>
          <cell r="V221">
            <v>142.65899246997373</v>
          </cell>
        </row>
        <row r="222">
          <cell r="Q222">
            <v>43190</v>
          </cell>
          <cell r="R222">
            <v>143.47979125939997</v>
          </cell>
          <cell r="S222">
            <v>216.41082829528091</v>
          </cell>
          <cell r="T222">
            <v>140.52471836424027</v>
          </cell>
          <cell r="U222">
            <v>130.28534491151953</v>
          </cell>
          <cell r="V222">
            <v>141.37088631153327</v>
          </cell>
        </row>
        <row r="223">
          <cell r="Q223">
            <v>43220</v>
          </cell>
          <cell r="R223">
            <v>147.65490970525724</v>
          </cell>
          <cell r="S223">
            <v>216.4794305278505</v>
          </cell>
          <cell r="T223">
            <v>139.97785262285049</v>
          </cell>
          <cell r="U223">
            <v>131.10460464434408</v>
          </cell>
          <cell r="V223">
            <v>143.44050797290666</v>
          </cell>
        </row>
        <row r="224">
          <cell r="Q224">
            <v>43251</v>
          </cell>
          <cell r="R224">
            <v>139.66397364691841</v>
          </cell>
          <cell r="S224">
            <v>216.26836308308583</v>
          </cell>
          <cell r="T224">
            <v>139.12256313607301</v>
          </cell>
          <cell r="U224">
            <v>131.95350661926497</v>
          </cell>
          <cell r="V224">
            <v>139.48190085341912</v>
          </cell>
        </row>
        <row r="225">
          <cell r="Q225">
            <v>43281</v>
          </cell>
          <cell r="R225">
            <v>135.2095308714236</v>
          </cell>
          <cell r="S225">
            <v>214.41797096854694</v>
          </cell>
          <cell r="T225">
            <v>139.03733874462475</v>
          </cell>
          <cell r="U225">
            <v>132.77547962346969</v>
          </cell>
          <cell r="V225">
            <v>137.40572349492771</v>
          </cell>
        </row>
        <row r="226">
          <cell r="Q226">
            <v>43312</v>
          </cell>
          <cell r="R226">
            <v>139.70524777289842</v>
          </cell>
          <cell r="S226">
            <v>214.20719810308486</v>
          </cell>
          <cell r="T226">
            <v>141.27128146884456</v>
          </cell>
          <cell r="U226">
            <v>133.62277366819768</v>
          </cell>
          <cell r="V226">
            <v>140.52778011248293</v>
          </cell>
        </row>
        <row r="227">
          <cell r="Q227">
            <v>43343</v>
          </cell>
          <cell r="R227">
            <v>139.43966809688214</v>
          </cell>
          <cell r="S227">
            <v>213.67789211657214</v>
          </cell>
          <cell r="T227">
            <v>140.60163161244148</v>
          </cell>
          <cell r="U227">
            <v>134.46921991114968</v>
          </cell>
          <cell r="V227">
            <v>140.37240813072839</v>
          </cell>
        </row>
        <row r="228">
          <cell r="Q228">
            <v>43373</v>
          </cell>
          <cell r="R228">
            <v>139.22311829232765</v>
          </cell>
          <cell r="S228">
            <v>215.8360388269495</v>
          </cell>
          <cell r="T228">
            <v>142.0489794660501</v>
          </cell>
          <cell r="U228">
            <v>135.28868573705347</v>
          </cell>
          <cell r="V228">
            <v>140.86799348884662</v>
          </cell>
        </row>
        <row r="229">
          <cell r="Q229">
            <v>43404</v>
          </cell>
          <cell r="R229">
            <v>135.24718448013536</v>
          </cell>
          <cell r="S229">
            <v>220.17909160022538</v>
          </cell>
          <cell r="T229">
            <v>142.93034875763664</v>
          </cell>
          <cell r="U229">
            <v>136.13829253244043</v>
          </cell>
          <cell r="V229">
            <v>139.29568082208391</v>
          </cell>
        </row>
        <row r="230">
          <cell r="Q230">
            <v>43434</v>
          </cell>
          <cell r="R230">
            <v>135.08637557778849</v>
          </cell>
          <cell r="S230">
            <v>218.09663775187045</v>
          </cell>
          <cell r="T230">
            <v>147.39983056367319</v>
          </cell>
          <cell r="U230">
            <v>136.96511441428922</v>
          </cell>
          <cell r="V230">
            <v>140.68881647263152</v>
          </cell>
        </row>
        <row r="231">
          <cell r="Q231">
            <v>43465</v>
          </cell>
          <cell r="R231">
            <v>140.08295043765972</v>
          </cell>
          <cell r="S231">
            <v>218.98101961795427</v>
          </cell>
          <cell r="T231">
            <v>149.14685982056903</v>
          </cell>
          <cell r="U231">
            <v>137.82447972235809</v>
          </cell>
          <cell r="V231">
            <v>143.96750771924542</v>
          </cell>
        </row>
        <row r="232">
          <cell r="Q232">
            <v>43496</v>
          </cell>
          <cell r="R232">
            <v>145.59717569868775</v>
          </cell>
          <cell r="S232">
            <v>217.87823120315824</v>
          </cell>
          <cell r="T232">
            <v>152.56485779863621</v>
          </cell>
          <cell r="U232">
            <v>138.68800592145519</v>
          </cell>
          <cell r="V232">
            <v>147.9712699939187</v>
          </cell>
        </row>
        <row r="233">
          <cell r="Q233">
            <v>43524</v>
          </cell>
          <cell r="R233">
            <v>146.27507614874085</v>
          </cell>
          <cell r="S233">
            <v>217.28276999727998</v>
          </cell>
          <cell r="T233">
            <v>153.10476327548133</v>
          </cell>
          <cell r="U233">
            <v>139.47214731152656</v>
          </cell>
          <cell r="V233">
            <v>148.64016772110185</v>
          </cell>
        </row>
        <row r="234">
          <cell r="Q234">
            <v>43555</v>
          </cell>
          <cell r="R234">
            <v>143.35176875190825</v>
          </cell>
          <cell r="S234">
            <v>223.50661766108206</v>
          </cell>
          <cell r="T234">
            <v>155.23722047410209</v>
          </cell>
          <cell r="U234">
            <v>140.34580867905032</v>
          </cell>
          <cell r="V234">
            <v>147.96218108821122</v>
          </cell>
        </row>
        <row r="235">
          <cell r="Q235">
            <v>43585</v>
          </cell>
          <cell r="R235">
            <v>149.70053188639278</v>
          </cell>
          <cell r="S235">
            <v>226.13371444507044</v>
          </cell>
          <cell r="T235">
            <v>157.04477208896921</v>
          </cell>
          <cell r="U235">
            <v>141.19606147441294</v>
          </cell>
          <cell r="V235">
            <v>151.93478734013286</v>
          </cell>
        </row>
        <row r="236">
          <cell r="Q236">
            <v>43616</v>
          </cell>
          <cell r="R236">
            <v>145.73855760948751</v>
          </cell>
          <cell r="S236">
            <v>225.50461045148427</v>
          </cell>
          <cell r="T236">
            <v>158.17905844747551</v>
          </cell>
          <cell r="U236">
            <v>142.07750577692292</v>
          </cell>
          <cell r="V236">
            <v>150.44314443367267</v>
          </cell>
        </row>
        <row r="237">
          <cell r="Q237">
            <v>43646</v>
          </cell>
          <cell r="R237">
            <v>151.14312627987775</v>
          </cell>
          <cell r="S237">
            <v>219.61285149421835</v>
          </cell>
          <cell r="T237">
            <v>161.90300988547801</v>
          </cell>
          <cell r="U237">
            <v>142.93190816517804</v>
          </cell>
          <cell r="V237">
            <v>154.47615157364993</v>
          </cell>
        </row>
        <row r="238">
          <cell r="Q238">
            <v>43677</v>
          </cell>
          <cell r="R238">
            <v>139.25813768798585</v>
          </cell>
          <cell r="S238">
            <v>218.18053647677306</v>
          </cell>
          <cell r="T238">
            <v>161.48080431543539</v>
          </cell>
          <cell r="U238">
            <v>143.81461269896374</v>
          </cell>
          <cell r="V238">
            <v>148.47256097210422</v>
          </cell>
        </row>
        <row r="239">
          <cell r="Q239">
            <v>43708</v>
          </cell>
          <cell r="R239">
            <v>133.39606638201008</v>
          </cell>
          <cell r="S239">
            <v>213.8769253947687</v>
          </cell>
          <cell r="T239">
            <v>163.71321677524278</v>
          </cell>
          <cell r="U239">
            <v>144.69518299957437</v>
          </cell>
          <cell r="V239">
            <v>146.14517637650664</v>
          </cell>
        </row>
        <row r="240">
          <cell r="Q240">
            <v>43738</v>
          </cell>
          <cell r="R240">
            <v>139.88925330922078</v>
          </cell>
          <cell r="S240">
            <v>227.67369809813445</v>
          </cell>
          <cell r="T240">
            <v>164.37026263574924</v>
          </cell>
          <cell r="U240">
            <v>145.54178758318238</v>
          </cell>
          <cell r="V240">
            <v>150.04903687497273</v>
          </cell>
        </row>
        <row r="241">
          <cell r="Q241">
            <v>43769</v>
          </cell>
          <cell r="R241">
            <v>147.34227294702944</v>
          </cell>
          <cell r="S241">
            <v>226.20634111389197</v>
          </cell>
          <cell r="T241">
            <v>164.2634567713861</v>
          </cell>
          <cell r="U241">
            <v>146.41110682851749</v>
          </cell>
          <cell r="V241">
            <v>154.19619133581969</v>
          </cell>
        </row>
        <row r="242">
          <cell r="Q242">
            <v>43799</v>
          </cell>
          <cell r="R242">
            <v>143.78204160581035</v>
          </cell>
          <cell r="S242">
            <v>225.30400401918868</v>
          </cell>
          <cell r="T242">
            <v>165.20044872663604</v>
          </cell>
          <cell r="U242">
            <v>147.24885277639174</v>
          </cell>
          <cell r="V242">
            <v>152.77359816632779</v>
          </cell>
        </row>
        <row r="243">
          <cell r="Q243">
            <v>43830</v>
          </cell>
          <cell r="R243">
            <v>146.59269295512073</v>
          </cell>
          <cell r="S243">
            <v>225.34005265983174</v>
          </cell>
          <cell r="T243">
            <v>167.16660786279783</v>
          </cell>
          <cell r="U243">
            <v>148.111909569273</v>
          </cell>
          <cell r="V243">
            <v>154.99137272017771</v>
          </cell>
        </row>
        <row r="244">
          <cell r="Q244">
            <v>43861</v>
          </cell>
          <cell r="R244">
            <v>139.20544737903333</v>
          </cell>
          <cell r="S244">
            <v>222.73376961076812</v>
          </cell>
          <cell r="T244">
            <v>169.51958420266533</v>
          </cell>
          <cell r="U244">
            <v>148.97456225100265</v>
          </cell>
          <cell r="V244">
            <v>151.92115743508714</v>
          </cell>
        </row>
        <row r="245">
          <cell r="Q245">
            <v>43890</v>
          </cell>
          <cell r="R245">
            <v>128.76016663494758</v>
          </cell>
          <cell r="S245">
            <v>219.38229457943487</v>
          </cell>
          <cell r="T245">
            <v>168.51388710815698</v>
          </cell>
          <cell r="U245">
            <v>149.78083087539773</v>
          </cell>
          <cell r="V245">
            <v>146.11551096476623</v>
          </cell>
        </row>
        <row r="246">
          <cell r="Q246">
            <v>43921</v>
          </cell>
          <cell r="R246">
            <v>102.17144974516418</v>
          </cell>
          <cell r="S246">
            <v>207.80132263088109</v>
          </cell>
          <cell r="T246">
            <v>157.66130784566616</v>
          </cell>
          <cell r="U246">
            <v>150.63938539605579</v>
          </cell>
          <cell r="V246">
            <v>128.37371371177471</v>
          </cell>
        </row>
        <row r="247">
          <cell r="Q247">
            <v>43951</v>
          </cell>
          <cell r="R247">
            <v>114.61133460888665</v>
          </cell>
          <cell r="S247">
            <v>203.97341446669762</v>
          </cell>
          <cell r="T247">
            <v>165.19676219252935</v>
          </cell>
          <cell r="U247">
            <v>151.44454762138847</v>
          </cell>
          <cell r="V247">
            <v>138.16670941120466</v>
          </cell>
        </row>
        <row r="248">
          <cell r="Q248">
            <v>43982</v>
          </cell>
          <cell r="R248">
            <v>116.31537593185159</v>
          </cell>
          <cell r="S248">
            <v>200.64844383747598</v>
          </cell>
          <cell r="T248">
            <v>175.22991948611107</v>
          </cell>
          <cell r="U248">
            <v>152.23484738160292</v>
          </cell>
          <cell r="V248">
            <v>141.85549229209317</v>
          </cell>
        </row>
        <row r="249">
          <cell r="Q249">
            <v>44012</v>
          </cell>
          <cell r="R249">
            <v>122.4507793815049</v>
          </cell>
          <cell r="S249">
            <v>192.58899779385609</v>
          </cell>
          <cell r="T249">
            <v>176.09524832242164</v>
          </cell>
          <cell r="U249">
            <v>152.95804955172974</v>
          </cell>
          <cell r="V249">
            <v>146.28446566361572</v>
          </cell>
        </row>
        <row r="250">
          <cell r="Q250">
            <v>44043</v>
          </cell>
          <cell r="R250">
            <v>126.73263823491737</v>
          </cell>
          <cell r="S250">
            <v>179.96594452245557</v>
          </cell>
          <cell r="T250">
            <v>178.383085178312</v>
          </cell>
          <cell r="U250">
            <v>153.66691123732781</v>
          </cell>
          <cell r="V250">
            <v>149.54785022389302</v>
          </cell>
        </row>
        <row r="251">
          <cell r="Q251">
            <v>44074</v>
          </cell>
          <cell r="R251">
            <v>122.80227892533789</v>
          </cell>
          <cell r="S251">
            <v>168.08927197964064</v>
          </cell>
          <cell r="T251">
            <v>179.73261749790058</v>
          </cell>
          <cell r="U251">
            <v>154.34700494995099</v>
          </cell>
          <cell r="V251">
            <v>147.7006742402252</v>
          </cell>
        </row>
        <row r="252">
          <cell r="Q252">
            <v>44104</v>
          </cell>
          <cell r="R252">
            <v>126.03615413855775</v>
          </cell>
          <cell r="S252">
            <v>175.02295444880082</v>
          </cell>
          <cell r="T252">
            <v>180.53012960992962</v>
          </cell>
          <cell r="U252">
            <v>154.98025868522353</v>
          </cell>
          <cell r="V252">
            <v>149.9632599179638</v>
          </cell>
        </row>
        <row r="253">
          <cell r="Q253">
            <v>44135</v>
          </cell>
          <cell r="R253">
            <v>117.21992515656564</v>
          </cell>
          <cell r="S253">
            <v>176.2153858374605</v>
          </cell>
          <cell r="T253">
            <v>182.86228629145418</v>
          </cell>
          <cell r="U253">
            <v>155.60537724193722</v>
          </cell>
          <cell r="V253">
            <v>145.42045604382236</v>
          </cell>
        </row>
        <row r="254">
          <cell r="Q254">
            <v>44165</v>
          </cell>
          <cell r="R254">
            <v>136.06701360293889</v>
          </cell>
          <cell r="S254">
            <v>178.86249336351085</v>
          </cell>
          <cell r="T254">
            <v>186.67105874378518</v>
          </cell>
          <cell r="U254">
            <v>156.18158562199991</v>
          </cell>
          <cell r="V254">
            <v>158.1274690794838</v>
          </cell>
        </row>
        <row r="255">
          <cell r="Q255">
            <v>44196</v>
          </cell>
          <cell r="R255">
            <v>144.02679783169722</v>
          </cell>
          <cell r="S255">
            <v>174.31652423218387</v>
          </cell>
          <cell r="T255">
            <v>191.26765724211705</v>
          </cell>
          <cell r="U255">
            <v>156.75239388786497</v>
          </cell>
          <cell r="V255">
            <v>164.03632436127074</v>
          </cell>
        </row>
        <row r="256">
          <cell r="Q256">
            <v>44227</v>
          </cell>
          <cell r="R256">
            <v>144.02910226046254</v>
          </cell>
          <cell r="S256">
            <v>166.42399496452327</v>
          </cell>
          <cell r="T256">
            <v>192.47383272043425</v>
          </cell>
          <cell r="U256">
            <v>157.30523946116841</v>
          </cell>
          <cell r="V256">
            <v>164.46367829387788</v>
          </cell>
        </row>
        <row r="257">
          <cell r="Q257">
            <v>44255</v>
          </cell>
          <cell r="R257">
            <v>156.0186608490325</v>
          </cell>
          <cell r="S257">
            <v>159.92580365713849</v>
          </cell>
          <cell r="T257">
            <v>190.66464638028705</v>
          </cell>
          <cell r="U257">
            <v>157.79419827404885</v>
          </cell>
          <cell r="V257">
            <v>170.94745723095582</v>
          </cell>
        </row>
        <row r="258">
          <cell r="Q258">
            <v>44286</v>
          </cell>
          <cell r="R258">
            <v>158.38483985946894</v>
          </cell>
          <cell r="S258">
            <v>170.86360914666116</v>
          </cell>
          <cell r="T258">
            <v>188.82645064850817</v>
          </cell>
          <cell r="U258">
            <v>158.32731912976112</v>
          </cell>
          <cell r="V258">
            <v>171.86483308744997</v>
          </cell>
        </row>
        <row r="259">
          <cell r="Q259">
            <v>44316</v>
          </cell>
          <cell r="R259">
            <v>164.99423922680458</v>
          </cell>
          <cell r="S259">
            <v>172.2493130168406</v>
          </cell>
          <cell r="T259">
            <v>191.73285523958947</v>
          </cell>
          <cell r="U259">
            <v>158.83798752792728</v>
          </cell>
          <cell r="V259">
            <v>176.35525901892419</v>
          </cell>
        </row>
        <row r="260">
          <cell r="Q260">
            <v>44347</v>
          </cell>
          <cell r="R260">
            <v>170.61047813584577</v>
          </cell>
          <cell r="S260">
            <v>172.44137100085439</v>
          </cell>
          <cell r="T260">
            <v>196.40083892387901</v>
          </cell>
          <cell r="U260">
            <v>159.36756691158647</v>
          </cell>
          <cell r="V260">
            <v>180.76241292210435</v>
          </cell>
        </row>
        <row r="261">
          <cell r="Q261">
            <v>44377</v>
          </cell>
          <cell r="R261">
            <v>163.87887111051782</v>
          </cell>
          <cell r="S261">
            <v>174.07577031520051</v>
          </cell>
          <cell r="T261">
            <v>195.24292827334537</v>
          </cell>
          <cell r="U261">
            <v>159.88592870038548</v>
          </cell>
          <cell r="V261">
            <v>176.99420866101539</v>
          </cell>
        </row>
        <row r="262">
          <cell r="Q262">
            <v>44408</v>
          </cell>
          <cell r="R262">
            <v>173.75011491185987</v>
          </cell>
          <cell r="S262">
            <v>182.45125192814606</v>
          </cell>
          <cell r="T262">
            <v>197.25794301985593</v>
          </cell>
          <cell r="U262">
            <v>160.42957192160247</v>
          </cell>
          <cell r="V262">
            <v>182.99319804713443</v>
          </cell>
        </row>
        <row r="263">
          <cell r="Q263">
            <v>44439</v>
          </cell>
          <cell r="R263">
            <v>185.30102255120033</v>
          </cell>
          <cell r="S263">
            <v>182.04748730762907</v>
          </cell>
          <cell r="T263">
            <v>199.27265840388185</v>
          </cell>
          <cell r="U263">
            <v>160.98467953479789</v>
          </cell>
          <cell r="V263">
            <v>189.76323436060764</v>
          </cell>
        </row>
        <row r="264">
          <cell r="Q264">
            <v>44469</v>
          </cell>
          <cell r="R264">
            <v>176.6443146806759</v>
          </cell>
          <cell r="S264">
            <v>183.49440073675012</v>
          </cell>
          <cell r="T264">
            <v>196.42806862155152</v>
          </cell>
          <cell r="U264">
            <v>161.53416376800587</v>
          </cell>
          <cell r="V264">
            <v>184.64753927627629</v>
          </cell>
        </row>
        <row r="265">
          <cell r="Q265">
            <v>44500</v>
          </cell>
          <cell r="R265">
            <v>179.35103551452789</v>
          </cell>
          <cell r="S265">
            <v>188.21534467890521</v>
          </cell>
          <cell r="T265">
            <v>194.83101370892371</v>
          </cell>
          <cell r="U265">
            <v>162.11542120149383</v>
          </cell>
          <cell r="V265">
            <v>185.7447198574057</v>
          </cell>
        </row>
        <row r="266">
          <cell r="Q266">
            <v>44530</v>
          </cell>
          <cell r="R266">
            <v>178.95036530118844</v>
          </cell>
          <cell r="S266">
            <v>216.38591174768632</v>
          </cell>
          <cell r="T266">
            <v>195.49278789475173</v>
          </cell>
          <cell r="U266">
            <v>162.6916315151075</v>
          </cell>
          <cell r="V266">
            <v>185.85855564033869</v>
          </cell>
        </row>
        <row r="267">
          <cell r="Q267">
            <v>44561</v>
          </cell>
          <cell r="R267">
            <v>193.11750782135292</v>
          </cell>
          <cell r="S267">
            <v>212.91313425004768</v>
          </cell>
          <cell r="T267">
            <v>199.76420902783019</v>
          </cell>
          <cell r="U267">
            <v>163.31090172970053</v>
          </cell>
          <cell r="V267">
            <v>194.57534665916216</v>
          </cell>
        </row>
        <row r="268">
          <cell r="Q268">
            <v>44592</v>
          </cell>
          <cell r="R268">
            <v>199.18873603224063</v>
          </cell>
          <cell r="S268">
            <v>208.46644344123541</v>
          </cell>
          <cell r="T268">
            <v>200.09182632592174</v>
          </cell>
          <cell r="U268">
            <v>163.95065781924907</v>
          </cell>
          <cell r="V268">
            <v>197.88205513169362</v>
          </cell>
        </row>
        <row r="269">
          <cell r="Q269">
            <v>44620</v>
          </cell>
          <cell r="R269">
            <v>219.12752850906793</v>
          </cell>
          <cell r="S269">
            <v>210.00617659249235</v>
          </cell>
          <cell r="T269">
            <v>198.27699923778974</v>
          </cell>
          <cell r="U269">
            <v>164.54606397896319</v>
          </cell>
          <cell r="V269">
            <v>207.39134303945397</v>
          </cell>
        </row>
        <row r="270">
          <cell r="Q270">
            <v>44651</v>
          </cell>
          <cell r="R270">
            <v>233.90548903171947</v>
          </cell>
          <cell r="S270">
            <v>208.50925256574106</v>
          </cell>
          <cell r="T270">
            <v>199.71704514306847</v>
          </cell>
          <cell r="U270">
            <v>165.22313383249946</v>
          </cell>
          <cell r="V270">
            <v>215.00712528937498</v>
          </cell>
        </row>
        <row r="271">
          <cell r="Q271">
            <v>44681</v>
          </cell>
          <cell r="R271">
            <v>220.97981576474763</v>
          </cell>
          <cell r="S271">
            <v>204.50760563478494</v>
          </cell>
          <cell r="T271">
            <v>201.50264583177713</v>
          </cell>
          <cell r="U271">
            <v>166.6694993046261</v>
          </cell>
          <cell r="V271">
            <v>210.02945168386432</v>
          </cell>
        </row>
        <row r="272">
          <cell r="Q272">
            <v>44712</v>
          </cell>
          <cell r="R272">
            <v>231.28520947293663</v>
          </cell>
          <cell r="S272">
            <v>202.41365226069038</v>
          </cell>
          <cell r="T272">
            <v>204.90827856782565</v>
          </cell>
          <cell r="U272">
            <v>167.39367032795113</v>
          </cell>
          <cell r="V272">
            <v>216.17425076120537</v>
          </cell>
        </row>
        <row r="273">
          <cell r="Q273">
            <v>44742</v>
          </cell>
          <cell r="R273">
            <v>190.69419264001729</v>
          </cell>
          <cell r="S273">
            <v>206.94144324810978</v>
          </cell>
          <cell r="T273">
            <v>203.06063834812031</v>
          </cell>
          <cell r="U273">
            <v>168.1191718800311</v>
          </cell>
          <cell r="V273">
            <v>196.80736105854703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K5">
            <v>-17.550200000000004</v>
          </cell>
          <cell r="L5">
            <v>-19.200495692063068</v>
          </cell>
          <cell r="M5">
            <v>-2.1349861963224526</v>
          </cell>
          <cell r="N5">
            <v>15.325712464317398</v>
          </cell>
          <cell r="O5">
            <v>-2.1349861963224526</v>
          </cell>
          <cell r="P5">
            <v>7.7341946808719531</v>
          </cell>
          <cell r="Q5">
            <v>13.028196934362946</v>
          </cell>
          <cell r="R5">
            <v>9.7411911177170296</v>
          </cell>
        </row>
        <row r="6">
          <cell r="K6">
            <v>2.2369000000000083</v>
          </cell>
          <cell r="L6">
            <v>-1.7842853121201596</v>
          </cell>
          <cell r="M6">
            <v>-3.8157728882556419</v>
          </cell>
          <cell r="N6">
            <v>17.643513641781471</v>
          </cell>
          <cell r="O6">
            <v>-3.8157728882556419</v>
          </cell>
          <cell r="P6">
            <v>-2.3026342294859226</v>
          </cell>
          <cell r="Q6">
            <v>1.5959105377473248</v>
          </cell>
          <cell r="R6">
            <v>12.796941688255693</v>
          </cell>
        </row>
        <row r="8">
          <cell r="K8">
            <v>-0.90169134825549557</v>
          </cell>
          <cell r="L8">
            <v>0.93286826590079919</v>
          </cell>
          <cell r="M8">
            <v>0.90903824053873983</v>
          </cell>
          <cell r="N8">
            <v>3.2458096492925304</v>
          </cell>
          <cell r="O8">
            <v>0.90903824053873983</v>
          </cell>
          <cell r="P8">
            <v>7.5798517424781497</v>
          </cell>
          <cell r="Q8">
            <v>10.017548290442569</v>
          </cell>
          <cell r="R8">
            <v>8.7864727109093099</v>
          </cell>
        </row>
        <row r="9">
          <cell r="K9">
            <v>-0.90184148478399395</v>
          </cell>
          <cell r="L9">
            <v>0.93487101373923576</v>
          </cell>
          <cell r="M9">
            <v>0.90879010523643444</v>
          </cell>
          <cell r="N9">
            <v>3.2293305998339017</v>
          </cell>
          <cell r="O9">
            <v>0.90879010523643444</v>
          </cell>
          <cell r="P9">
            <v>7.565238737005342</v>
          </cell>
          <cell r="Q9">
            <v>10.124444199127659</v>
          </cell>
          <cell r="R9">
            <v>8.8360891379110527</v>
          </cell>
        </row>
        <row r="10">
          <cell r="K10">
            <v>-0.82730463817551891</v>
          </cell>
          <cell r="L10">
            <v>-6.1490002517250453E-2</v>
          </cell>
          <cell r="M10">
            <v>0.96177588928942903</v>
          </cell>
          <cell r="N10">
            <v>4.750608620936303</v>
          </cell>
          <cell r="O10">
            <v>0.96177588928942903</v>
          </cell>
          <cell r="P10">
            <v>7.6454728300220376</v>
          </cell>
          <cell r="Q10">
            <v>8.9825578389535643</v>
          </cell>
          <cell r="R10">
            <v>8.4186308823159361</v>
          </cell>
        </row>
        <row r="12">
          <cell r="K12">
            <v>0.43341038562485501</v>
          </cell>
          <cell r="L12">
            <v>1.2809906926328551</v>
          </cell>
          <cell r="M12">
            <v>2.4669051646886375</v>
          </cell>
          <cell r="N12">
            <v>4.6641881584493117</v>
          </cell>
          <cell r="O12">
            <v>2.4669051646886375</v>
          </cell>
          <cell r="P12">
            <v>5.3965480577216729</v>
          </cell>
          <cell r="Q12">
            <v>6.382504416858148</v>
          </cell>
          <cell r="R12">
            <v>6.41907219500919</v>
          </cell>
        </row>
        <row r="22">
          <cell r="K22">
            <v>-3.9175093069258149</v>
          </cell>
          <cell r="L22">
            <v>-10.238847046970779</v>
          </cell>
          <cell r="M22">
            <v>-2.094826209286027</v>
          </cell>
          <cell r="N22">
            <v>-12.242139794326146</v>
          </cell>
          <cell r="O22">
            <v>-2.094826209286027</v>
          </cell>
          <cell r="P22">
            <v>-4.7050944702432425</v>
          </cell>
          <cell r="Q22">
            <v>-4.2887303152173262</v>
          </cell>
          <cell r="R22">
            <v>-6.6679670899693511</v>
          </cell>
        </row>
        <row r="24">
          <cell r="K24">
            <v>-20.78017858854172</v>
          </cell>
          <cell r="L24">
            <v>-27.473433352863296</v>
          </cell>
          <cell r="M24">
            <v>-4.1850881552032764</v>
          </cell>
          <cell r="N24">
            <v>1.2073775256330466</v>
          </cell>
          <cell r="O24">
            <v>-4.1850881552032764</v>
          </cell>
          <cell r="P24">
            <v>2.6651990443811613</v>
          </cell>
          <cell r="Q24">
            <v>8.1807223876953827</v>
          </cell>
          <cell r="R24">
            <v>2.4236846098472986</v>
          </cell>
        </row>
        <row r="25">
          <cell r="K25">
            <v>-1.7682400726124259</v>
          </cell>
          <cell r="L25">
            <v>-11.840442115101391</v>
          </cell>
          <cell r="M25">
            <v>-5.8306652869916542</v>
          </cell>
          <cell r="N25">
            <v>3.2414302427974384</v>
          </cell>
          <cell r="O25">
            <v>-5.8306652869916542</v>
          </cell>
          <cell r="P25">
            <v>-6.8993875839276964</v>
          </cell>
          <cell r="Q25">
            <v>-2.7612640765061203</v>
          </cell>
          <cell r="R25">
            <v>5.2756787379908854</v>
          </cell>
        </row>
        <row r="27">
          <cell r="K27">
            <v>-4.7838768126936548</v>
          </cell>
          <cell r="L27">
            <v>-9.4014937359652944</v>
          </cell>
          <cell r="M27">
            <v>-1.2048307400625236</v>
          </cell>
          <cell r="N27">
            <v>-9.3936866997577297</v>
          </cell>
          <cell r="O27">
            <v>-1.2048307400625236</v>
          </cell>
          <cell r="P27">
            <v>2.5181180870469388</v>
          </cell>
          <cell r="Q27">
            <v>5.2991923448514999</v>
          </cell>
          <cell r="R27">
            <v>1.5326265122073801</v>
          </cell>
        </row>
        <row r="28">
          <cell r="K28">
            <v>-4.7840210676096788</v>
          </cell>
          <cell r="L28">
            <v>-9.3996960464147623</v>
          </cell>
          <cell r="M28">
            <v>-1.205073677361479</v>
          </cell>
          <cell r="N28">
            <v>-9.4081483609448568</v>
          </cell>
          <cell r="O28">
            <v>-1.205073677361479</v>
          </cell>
          <cell r="P28">
            <v>2.5041926372865619</v>
          </cell>
          <cell r="Q28">
            <v>5.4015037762950913</v>
          </cell>
          <cell r="R28">
            <v>1.5789345321854276</v>
          </cell>
        </row>
        <row r="29">
          <cell r="K29">
            <v>-4.7124042089041751</v>
          </cell>
          <cell r="L29">
            <v>-10.294041182181113</v>
          </cell>
          <cell r="M29">
            <v>-1.1531978534000231</v>
          </cell>
          <cell r="N29">
            <v>-8.0731073218461731</v>
          </cell>
          <cell r="O29">
            <v>-1.1531978534000231</v>
          </cell>
          <cell r="P29">
            <v>2.5806516404294877</v>
          </cell>
          <cell r="Q29">
            <v>4.308589842615107</v>
          </cell>
          <cell r="R29">
            <v>1.1893122556877689</v>
          </cell>
        </row>
        <row r="31">
          <cell r="K31">
            <v>-3.5010778134950016</v>
          </cell>
          <cell r="L31">
            <v>-9.0890150320425356</v>
          </cell>
          <cell r="M31">
            <v>0.32040157945447678</v>
          </cell>
          <cell r="N31">
            <v>-8.148948070504602</v>
          </cell>
          <cell r="O31">
            <v>0.32040157945447678</v>
          </cell>
          <cell r="P31">
            <v>0.43754090323053774</v>
          </cell>
          <cell r="Q31">
            <v>1.8200456998449521</v>
          </cell>
          <cell r="R31">
            <v>-1.157829454485837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Inflation Linkers"/>
      <sheetName val="Floating Bonds"/>
      <sheetName val="VALUATION"/>
      <sheetName val="TB YIELD INTERPOLATION"/>
      <sheetName val="NSX YIELDS"/>
      <sheetName val="YIELD CURVES"/>
      <sheetName val="ASSET PERFORMANCE"/>
      <sheetName val="Convexity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GC23</v>
          </cell>
          <cell r="D5">
            <v>1.2916666666666667</v>
          </cell>
          <cell r="E5">
            <v>7.7649999999999997</v>
          </cell>
        </row>
        <row r="6">
          <cell r="A6" t="str">
            <v>GC24</v>
          </cell>
          <cell r="D6">
            <v>2.2916666666666665</v>
          </cell>
          <cell r="E6">
            <v>8.27</v>
          </cell>
        </row>
        <row r="7">
          <cell r="A7" t="str">
            <v>GC25</v>
          </cell>
          <cell r="D7">
            <v>2.7916666666666665</v>
          </cell>
          <cell r="E7">
            <v>8.58</v>
          </cell>
        </row>
        <row r="8">
          <cell r="A8" t="str">
            <v>GC26</v>
          </cell>
          <cell r="D8">
            <v>3.7916666666666665</v>
          </cell>
          <cell r="E8">
            <v>8.6999999999999993</v>
          </cell>
        </row>
        <row r="9">
          <cell r="A9" t="str">
            <v>GC27</v>
          </cell>
          <cell r="D9">
            <v>4.541666666666667</v>
          </cell>
          <cell r="E9">
            <v>9.5399999999999991</v>
          </cell>
        </row>
        <row r="10">
          <cell r="A10" t="str">
            <v>GC28</v>
          </cell>
          <cell r="D10">
            <v>6.291666666666667</v>
          </cell>
          <cell r="E10">
            <v>10.612</v>
          </cell>
        </row>
        <row r="11">
          <cell r="A11" t="str">
            <v>GC30</v>
          </cell>
          <cell r="D11">
            <v>7.541666666666667</v>
          </cell>
          <cell r="E11">
            <v>11.744999999999999</v>
          </cell>
        </row>
        <row r="12">
          <cell r="A12" t="str">
            <v>GC32</v>
          </cell>
          <cell r="D12">
            <v>9.7916666666666661</v>
          </cell>
          <cell r="E12">
            <v>11.87</v>
          </cell>
        </row>
        <row r="13">
          <cell r="A13" t="str">
            <v>GC35</v>
          </cell>
          <cell r="D13">
            <v>13.041666666666666</v>
          </cell>
          <cell r="E13">
            <v>12.548740000000002</v>
          </cell>
        </row>
        <row r="14">
          <cell r="A14" t="str">
            <v>GC37</v>
          </cell>
          <cell r="D14">
            <v>15.041666666666666</v>
          </cell>
          <cell r="E14">
            <v>13.168999999999999</v>
          </cell>
        </row>
        <row r="15">
          <cell r="A15" t="str">
            <v>GC40</v>
          </cell>
          <cell r="D15">
            <v>18.291666666666668</v>
          </cell>
          <cell r="E15">
            <v>13.245000000000001</v>
          </cell>
        </row>
        <row r="16">
          <cell r="A16" t="str">
            <v>GC43</v>
          </cell>
          <cell r="D16">
            <v>21.041666666666668</v>
          </cell>
          <cell r="E16">
            <v>13.99</v>
          </cell>
        </row>
        <row r="17">
          <cell r="A17" t="str">
            <v>GC45</v>
          </cell>
          <cell r="D17">
            <v>23.041666666666668</v>
          </cell>
          <cell r="E17">
            <v>14.554919999999999</v>
          </cell>
        </row>
        <row r="18">
          <cell r="A18" t="str">
            <v>GC48</v>
          </cell>
          <cell r="D18">
            <v>26.291666666666668</v>
          </cell>
          <cell r="E18">
            <v>14.729850000000001</v>
          </cell>
        </row>
        <row r="19">
          <cell r="A19" t="str">
            <v>GC50</v>
          </cell>
          <cell r="D19">
            <v>28.041666666666668</v>
          </cell>
          <cell r="E19">
            <v>14.707740000000001</v>
          </cell>
        </row>
        <row r="22">
          <cell r="A22" t="str">
            <v>R2023</v>
          </cell>
          <cell r="D22">
            <v>0.66111111111111109</v>
          </cell>
          <cell r="E22">
            <v>6.5049999999999999</v>
          </cell>
        </row>
        <row r="23">
          <cell r="A23" t="str">
            <v>R186</v>
          </cell>
          <cell r="D23">
            <v>4.4749999999999996</v>
          </cell>
          <cell r="E23">
            <v>8.8699999999999992</v>
          </cell>
        </row>
        <row r="24">
          <cell r="A24" t="str">
            <v>R2030</v>
          </cell>
          <cell r="D24">
            <v>7.583333333333333</v>
          </cell>
          <cell r="E24">
            <v>10.555</v>
          </cell>
        </row>
        <row r="25">
          <cell r="A25" t="str">
            <v>R213</v>
          </cell>
          <cell r="D25">
            <v>8.6611111111111114</v>
          </cell>
          <cell r="E25">
            <v>10.86</v>
          </cell>
        </row>
        <row r="26">
          <cell r="A26" t="str">
            <v>R2032</v>
          </cell>
          <cell r="D26">
            <v>9.75</v>
          </cell>
          <cell r="E26">
            <v>11.005000000000001</v>
          </cell>
        </row>
        <row r="27">
          <cell r="A27" t="str">
            <v>R2035</v>
          </cell>
          <cell r="D27">
            <v>12.661111111111111</v>
          </cell>
          <cell r="E27">
            <v>11.3</v>
          </cell>
        </row>
        <row r="28">
          <cell r="A28" t="str">
            <v>R209</v>
          </cell>
          <cell r="D28">
            <v>13.75</v>
          </cell>
          <cell r="E28">
            <v>11.345000000000001</v>
          </cell>
        </row>
        <row r="29">
          <cell r="A29" t="str">
            <v>R2037</v>
          </cell>
          <cell r="D29">
            <v>14.583333333333334</v>
          </cell>
          <cell r="E29">
            <v>11.5</v>
          </cell>
        </row>
        <row r="30">
          <cell r="A30" t="str">
            <v>R2040</v>
          </cell>
          <cell r="D30">
            <v>17.583333333333332</v>
          </cell>
          <cell r="E30">
            <v>11.61</v>
          </cell>
        </row>
        <row r="31">
          <cell r="A31" t="str">
            <v>R214</v>
          </cell>
          <cell r="D31">
            <v>18.661111111111111</v>
          </cell>
          <cell r="E31">
            <v>11.595000000000001</v>
          </cell>
        </row>
        <row r="32">
          <cell r="A32" t="str">
            <v>R2044</v>
          </cell>
          <cell r="D32">
            <v>21.583333333333332</v>
          </cell>
          <cell r="E32">
            <v>11.6</v>
          </cell>
        </row>
        <row r="33">
          <cell r="A33" t="str">
            <v>R2048</v>
          </cell>
          <cell r="D33">
            <v>25.661111111111111</v>
          </cell>
          <cell r="E33">
            <v>11.55</v>
          </cell>
        </row>
        <row r="36">
          <cell r="A36" t="str">
            <v>BW25</v>
          </cell>
          <cell r="D36">
            <v>3.1333333333333333</v>
          </cell>
          <cell r="E36">
            <v>7.57</v>
          </cell>
        </row>
        <row r="37">
          <cell r="A37" t="str">
            <v>FBNX27</v>
          </cell>
          <cell r="D37">
            <v>4.7472222222222218</v>
          </cell>
          <cell r="E37" t="str">
            <v/>
          </cell>
        </row>
        <row r="38">
          <cell r="A38" t="str">
            <v>NWC22</v>
          </cell>
          <cell r="D38">
            <v>0.18333333333333332</v>
          </cell>
          <cell r="E38">
            <v>8.3550000000000004</v>
          </cell>
        </row>
        <row r="39">
          <cell r="A39" t="str">
            <v>BWFH22</v>
          </cell>
          <cell r="D39">
            <v>0.13333333333333333</v>
          </cell>
          <cell r="E39">
            <v>8.004999999999999</v>
          </cell>
        </row>
        <row r="40">
          <cell r="A40" t="str">
            <v>BWFK22</v>
          </cell>
          <cell r="D40">
            <v>0.39166666666666666</v>
          </cell>
          <cell r="E40">
            <v>8.0449999999999999</v>
          </cell>
        </row>
        <row r="41">
          <cell r="A41" t="str">
            <v>BWFi23</v>
          </cell>
          <cell r="D41">
            <v>1.2472222222222222</v>
          </cell>
          <cell r="E41">
            <v>7.8050000000000006</v>
          </cell>
        </row>
        <row r="42">
          <cell r="A42" t="str">
            <v>DBN23</v>
          </cell>
          <cell r="D42">
            <v>1.4277777777777778</v>
          </cell>
          <cell r="E42">
            <v>7.1550000000000002</v>
          </cell>
        </row>
        <row r="43">
          <cell r="A43" t="str">
            <v>NEDNAM01</v>
          </cell>
          <cell r="D43">
            <v>7.0861111111111112</v>
          </cell>
          <cell r="E43">
            <v>9.19</v>
          </cell>
        </row>
        <row r="44">
          <cell r="A44" t="str">
            <v>NEDX2030</v>
          </cell>
          <cell r="D44">
            <v>7.6611111111111114</v>
          </cell>
          <cell r="E44">
            <v>8.6953700000000005</v>
          </cell>
        </row>
        <row r="45">
          <cell r="A45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9">
          <cell r="C39">
            <v>258.5483873659494</v>
          </cell>
          <cell r="D39">
            <v>260.90090828346138</v>
          </cell>
          <cell r="E39">
            <v>256.15876355046328</v>
          </cell>
          <cell r="F39">
            <v>256.21925634613899</v>
          </cell>
          <cell r="G39">
            <v>250.42022358504602</v>
          </cell>
        </row>
        <row r="40">
          <cell r="J40" t="str">
            <v>GC23</v>
          </cell>
          <cell r="K40" t="str">
            <v>GC23</v>
          </cell>
          <cell r="L40" t="str">
            <v>GC23</v>
          </cell>
          <cell r="M40" t="str">
            <v>GC23</v>
          </cell>
          <cell r="N40" t="str">
            <v>GC23</v>
          </cell>
          <cell r="P40" t="str">
            <v>GC23</v>
          </cell>
          <cell r="Q40" t="str">
            <v>GC23</v>
          </cell>
          <cell r="R40" t="str">
            <v>GC23</v>
          </cell>
          <cell r="S40" t="str">
            <v>GC23</v>
          </cell>
          <cell r="T40" t="str">
            <v>GC23</v>
          </cell>
        </row>
        <row r="41">
          <cell r="C41">
            <v>259.42545657266618</v>
          </cell>
          <cell r="D41">
            <v>261.78635451922423</v>
          </cell>
          <cell r="E41">
            <v>257.02262653840734</v>
          </cell>
          <cell r="F41">
            <v>257.08905666405752</v>
          </cell>
          <cell r="G41">
            <v>251.30983129041391</v>
          </cell>
          <cell r="J41">
            <v>126</v>
          </cell>
          <cell r="K41">
            <v>127</v>
          </cell>
          <cell r="L41">
            <v>145</v>
          </cell>
          <cell r="M41">
            <v>158</v>
          </cell>
          <cell r="N41">
            <v>66</v>
          </cell>
          <cell r="P41">
            <v>10.928357656345868</v>
          </cell>
          <cell r="Q41">
            <v>10.667858862477255</v>
          </cell>
          <cell r="R41">
            <v>10.922341098112174</v>
          </cell>
          <cell r="S41">
            <v>12.389539906859545</v>
          </cell>
          <cell r="T41">
            <v>11.387643495893247</v>
          </cell>
        </row>
        <row r="43">
          <cell r="C43">
            <v>251.36267446416304</v>
          </cell>
          <cell r="D43">
            <v>253.45955713625037</v>
          </cell>
          <cell r="E43">
            <v>251.51733247823523</v>
          </cell>
          <cell r="F43">
            <v>248.96815874138059</v>
          </cell>
          <cell r="G43">
            <v>239.96297279166706</v>
          </cell>
          <cell r="J43" t="str">
            <v>GC24</v>
          </cell>
          <cell r="K43" t="str">
            <v>GC24</v>
          </cell>
          <cell r="L43" t="str">
            <v>GC24</v>
          </cell>
          <cell r="M43" t="str">
            <v>GC24</v>
          </cell>
          <cell r="N43" t="str">
            <v>GC24</v>
          </cell>
          <cell r="P43" t="str">
            <v>GC24</v>
          </cell>
          <cell r="Q43" t="str">
            <v>GC24</v>
          </cell>
          <cell r="R43" t="str">
            <v>GC24</v>
          </cell>
          <cell r="S43" t="str">
            <v>GC24</v>
          </cell>
          <cell r="T43" t="str">
            <v>GC24</v>
          </cell>
        </row>
        <row r="44">
          <cell r="J44">
            <v>-60</v>
          </cell>
          <cell r="K44">
            <v>-57.999999999999993</v>
          </cell>
          <cell r="L44">
            <v>-51</v>
          </cell>
          <cell r="M44">
            <v>-53</v>
          </cell>
          <cell r="N44">
            <v>-31</v>
          </cell>
          <cell r="P44">
            <v>9.325353038644705</v>
          </cell>
          <cell r="Q44">
            <v>9.1060385232613967</v>
          </cell>
          <cell r="R44">
            <v>9.4503665255093772</v>
          </cell>
          <cell r="S44">
            <v>11.270752377815581</v>
          </cell>
          <cell r="T44">
            <v>12.318149629805811</v>
          </cell>
        </row>
        <row r="46">
          <cell r="C46">
            <v>4.3933958686018615</v>
          </cell>
          <cell r="D46">
            <v>4.5379757298787045</v>
          </cell>
          <cell r="E46">
            <v>4.5590304009511726</v>
          </cell>
          <cell r="F46">
            <v>4.3721672680156036</v>
          </cell>
          <cell r="G46">
            <v>4.8782416056216551</v>
          </cell>
          <cell r="J46" t="str">
            <v>GC25</v>
          </cell>
          <cell r="K46" t="str">
            <v>GC25</v>
          </cell>
          <cell r="L46" t="str">
            <v>GC25</v>
          </cell>
          <cell r="M46" t="str">
            <v>GC25</v>
          </cell>
          <cell r="N46" t="str">
            <v>GC25</v>
          </cell>
          <cell r="P46" t="str">
            <v>GC25</v>
          </cell>
          <cell r="Q46" t="str">
            <v>GC25</v>
          </cell>
          <cell r="R46" t="str">
            <v>GC25</v>
          </cell>
          <cell r="S46" t="str">
            <v>GC25</v>
          </cell>
          <cell r="T46" t="str">
            <v>GC25</v>
          </cell>
        </row>
        <row r="47">
          <cell r="J47">
            <v>-28.999999999999996</v>
          </cell>
          <cell r="K47">
            <v>-27</v>
          </cell>
          <cell r="L47">
            <v>-9</v>
          </cell>
          <cell r="M47">
            <v>-15</v>
          </cell>
          <cell r="N47">
            <v>-16</v>
          </cell>
          <cell r="P47">
            <v>8.5297056242859934</v>
          </cell>
          <cell r="Q47">
            <v>8.3481183848284655</v>
          </cell>
          <cell r="R47">
            <v>8.6362894670064687</v>
          </cell>
          <cell r="S47">
            <v>10.232407752742647</v>
          </cell>
          <cell r="T47">
            <v>11.276785440712436</v>
          </cell>
        </row>
        <row r="48">
          <cell r="C48">
            <v>4.3997243474279815</v>
          </cell>
          <cell r="D48">
            <v>4.5443367011539868</v>
          </cell>
          <cell r="E48">
            <v>4.5654297246839297</v>
          </cell>
          <cell r="F48">
            <v>4.3787991150664567</v>
          </cell>
          <cell r="G48">
            <v>4.9446125872875193</v>
          </cell>
        </row>
        <row r="49">
          <cell r="J49" t="str">
            <v>GC26</v>
          </cell>
          <cell r="K49" t="str">
            <v>GC26</v>
          </cell>
          <cell r="L49" t="str">
            <v>GC26</v>
          </cell>
          <cell r="M49" t="str">
            <v>GC26</v>
          </cell>
          <cell r="N49" t="str">
            <v>GC27</v>
          </cell>
          <cell r="P49" t="str">
            <v>GC26</v>
          </cell>
          <cell r="Q49" t="str">
            <v>GC26</v>
          </cell>
          <cell r="R49" t="str">
            <v>GC26</v>
          </cell>
          <cell r="S49" t="str">
            <v>GC26</v>
          </cell>
          <cell r="T49" t="str">
            <v>GC27</v>
          </cell>
        </row>
        <row r="50">
          <cell r="C50">
            <v>1.241053125744576</v>
          </cell>
          <cell r="D50">
            <v>1.3088007753668791</v>
          </cell>
          <cell r="E50">
            <v>1.4727240447245338</v>
          </cell>
          <cell r="F50">
            <v>1.6852611859810334</v>
          </cell>
          <cell r="G50">
            <v>1.297041169958016</v>
          </cell>
          <cell r="J50">
            <v>-17</v>
          </cell>
          <cell r="K50">
            <v>10</v>
          </cell>
          <cell r="L50">
            <v>57.999999999999993</v>
          </cell>
          <cell r="M50">
            <v>43</v>
          </cell>
          <cell r="N50">
            <v>80</v>
          </cell>
          <cell r="P50">
            <v>8.9190650628419377</v>
          </cell>
          <cell r="Q50">
            <v>8.6354890150311512</v>
          </cell>
          <cell r="R50">
            <v>8.5021323950387622</v>
          </cell>
          <cell r="S50">
            <v>9.4747172424227237</v>
          </cell>
          <cell r="T50">
            <v>12.100147580333342</v>
          </cell>
        </row>
        <row r="52">
          <cell r="J52" t="str">
            <v>GC27</v>
          </cell>
          <cell r="K52" t="str">
            <v>GC27</v>
          </cell>
          <cell r="L52" t="str">
            <v>GC27</v>
          </cell>
          <cell r="M52" t="str">
            <v>GC27</v>
          </cell>
          <cell r="N52" t="str">
            <v>GC30</v>
          </cell>
          <cell r="P52" t="str">
            <v>GC27</v>
          </cell>
          <cell r="Q52" t="str">
            <v>GC27</v>
          </cell>
          <cell r="R52" t="str">
            <v>GC27</v>
          </cell>
          <cell r="S52" t="str">
            <v>GC27</v>
          </cell>
          <cell r="T52" t="str">
            <v>GC30</v>
          </cell>
        </row>
        <row r="53">
          <cell r="C53">
            <v>99.799221204367612</v>
          </cell>
          <cell r="D53">
            <v>99.803430502476189</v>
          </cell>
          <cell r="E53">
            <v>99.792643136205825</v>
          </cell>
          <cell r="F53">
            <v>99.753396124512903</v>
          </cell>
          <cell r="G53">
            <v>98.176935559943928</v>
          </cell>
          <cell r="J53">
            <v>67</v>
          </cell>
          <cell r="K53">
            <v>71</v>
          </cell>
          <cell r="L53">
            <v>86</v>
          </cell>
          <cell r="M53">
            <v>71</v>
          </cell>
          <cell r="N53">
            <v>82.951999999999998</v>
          </cell>
          <cell r="P53">
            <v>8.9663620520161462</v>
          </cell>
          <cell r="Q53">
            <v>9.1968813653930699</v>
          </cell>
          <cell r="R53">
            <v>9.5028477386479384</v>
          </cell>
          <cell r="S53">
            <v>10.981490322579871</v>
          </cell>
          <cell r="T53">
            <v>12.56406086456224</v>
          </cell>
        </row>
        <row r="55">
          <cell r="C55">
            <v>0.20077879563237919</v>
          </cell>
          <cell r="D55">
            <v>0.19656949752379121</v>
          </cell>
          <cell r="E55">
            <v>0.20735686379418378</v>
          </cell>
          <cell r="F55">
            <v>0.24660387548710599</v>
          </cell>
          <cell r="G55">
            <v>1.8230644400560634</v>
          </cell>
          <cell r="J55" t="str">
            <v>GC30</v>
          </cell>
          <cell r="K55" t="str">
            <v>GC30</v>
          </cell>
          <cell r="L55" t="str">
            <v>GC30</v>
          </cell>
          <cell r="M55" t="str">
            <v>GC30</v>
          </cell>
          <cell r="N55" t="str">
            <v>GC32</v>
          </cell>
          <cell r="P55" t="str">
            <v>GC30</v>
          </cell>
          <cell r="Q55" t="str">
            <v>GC30</v>
          </cell>
          <cell r="R55" t="str">
            <v>GC30</v>
          </cell>
          <cell r="S55" t="str">
            <v>GC30</v>
          </cell>
          <cell r="T55" t="str">
            <v>GC32</v>
          </cell>
        </row>
        <row r="56">
          <cell r="J56">
            <v>119</v>
          </cell>
          <cell r="K56">
            <v>124</v>
          </cell>
          <cell r="L56">
            <v>126</v>
          </cell>
          <cell r="M56">
            <v>83</v>
          </cell>
          <cell r="N56">
            <v>94.61</v>
          </cell>
          <cell r="P56">
            <v>10.786991479229831</v>
          </cell>
          <cell r="Q56">
            <v>11.274391931860999</v>
          </cell>
          <cell r="R56">
            <v>11.631381271516988</v>
          </cell>
          <cell r="S56">
            <v>13.276575212806238</v>
          </cell>
          <cell r="T56">
            <v>10.47246069404201</v>
          </cell>
        </row>
        <row r="58">
          <cell r="J58" t="str">
            <v>GC32</v>
          </cell>
          <cell r="K58" t="str">
            <v>GC32</v>
          </cell>
          <cell r="L58" t="str">
            <v>GC32</v>
          </cell>
          <cell r="M58" t="str">
            <v>GC32</v>
          </cell>
          <cell r="N58" t="str">
            <v>GC35</v>
          </cell>
          <cell r="P58" t="str">
            <v>GC32</v>
          </cell>
          <cell r="Q58" t="str">
            <v>GC32</v>
          </cell>
          <cell r="R58" t="str">
            <v>GC32</v>
          </cell>
          <cell r="S58" t="str">
            <v>GC32</v>
          </cell>
          <cell r="T58" t="str">
            <v>GC35</v>
          </cell>
        </row>
        <row r="59">
          <cell r="J59">
            <v>101</v>
          </cell>
          <cell r="K59">
            <v>142</v>
          </cell>
          <cell r="L59">
            <v>211</v>
          </cell>
          <cell r="M59">
            <v>164.714</v>
          </cell>
          <cell r="N59">
            <v>127</v>
          </cell>
          <cell r="P59">
            <v>9.0418768237144871</v>
          </cell>
          <cell r="Q59">
            <v>8.8157254829714606</v>
          </cell>
          <cell r="R59">
            <v>8.4053996148878891</v>
          </cell>
          <cell r="S59">
            <v>9.9647205599282334</v>
          </cell>
          <cell r="T59">
            <v>8.7563163801207597</v>
          </cell>
        </row>
        <row r="61">
          <cell r="J61" t="str">
            <v>GC35</v>
          </cell>
          <cell r="K61" t="str">
            <v>GC35</v>
          </cell>
          <cell r="L61" t="str">
            <v>GC35</v>
          </cell>
          <cell r="M61" t="str">
            <v>GC35</v>
          </cell>
          <cell r="N61" t="str">
            <v>GC37</v>
          </cell>
          <cell r="P61" t="str">
            <v>GC35</v>
          </cell>
          <cell r="Q61" t="str">
            <v>GC35</v>
          </cell>
          <cell r="R61" t="str">
            <v>GC35</v>
          </cell>
          <cell r="S61" t="str">
            <v>GC35</v>
          </cell>
          <cell r="T61" t="str">
            <v>GC37</v>
          </cell>
        </row>
        <row r="62">
          <cell r="J62">
            <v>120.37400000000001</v>
          </cell>
          <cell r="K62">
            <v>154</v>
          </cell>
          <cell r="L62">
            <v>221</v>
          </cell>
          <cell r="M62">
            <v>140</v>
          </cell>
          <cell r="N62">
            <v>156.6</v>
          </cell>
          <cell r="P62">
            <v>7.5689384162156568</v>
          </cell>
          <cell r="Q62">
            <v>7.7970106591504011</v>
          </cell>
          <cell r="R62">
            <v>7.4862845103010205</v>
          </cell>
          <cell r="S62">
            <v>8.671301781734531</v>
          </cell>
          <cell r="T62">
            <v>7.2251558404023735</v>
          </cell>
        </row>
        <row r="64">
          <cell r="J64" t="str">
            <v>GC37</v>
          </cell>
          <cell r="K64" t="str">
            <v>GC37</v>
          </cell>
          <cell r="L64" t="str">
            <v>GC37</v>
          </cell>
          <cell r="M64" t="str">
            <v>GC37</v>
          </cell>
          <cell r="N64" t="str">
            <v>GC40</v>
          </cell>
          <cell r="P64" t="str">
            <v>GC37</v>
          </cell>
          <cell r="Q64" t="str">
            <v>GC37</v>
          </cell>
          <cell r="R64" t="str">
            <v>GC37</v>
          </cell>
          <cell r="S64" t="str">
            <v>GC37</v>
          </cell>
          <cell r="T64" t="str">
            <v>GC40</v>
          </cell>
        </row>
        <row r="65">
          <cell r="J65">
            <v>166.9</v>
          </cell>
          <cell r="K65">
            <v>202</v>
          </cell>
          <cell r="L65">
            <v>279</v>
          </cell>
          <cell r="M65">
            <v>229.70600000000002</v>
          </cell>
          <cell r="N65">
            <v>219.15300000000002</v>
          </cell>
          <cell r="P65">
            <v>5.9129675910353088</v>
          </cell>
          <cell r="Q65">
            <v>6.0739995794684427</v>
          </cell>
          <cell r="R65">
            <v>5.711255235106294</v>
          </cell>
          <cell r="S65">
            <v>6.4817768451198727</v>
          </cell>
          <cell r="T65">
            <v>7.4134411843611412</v>
          </cell>
        </row>
        <row r="67">
          <cell r="J67" t="str">
            <v>GC40</v>
          </cell>
          <cell r="K67" t="str">
            <v>GC40</v>
          </cell>
          <cell r="L67" t="str">
            <v>GC40</v>
          </cell>
          <cell r="M67" t="str">
            <v>GC40</v>
          </cell>
          <cell r="N67" t="str">
            <v>GC45</v>
          </cell>
          <cell r="P67" t="str">
            <v>GC40</v>
          </cell>
          <cell r="Q67" t="str">
            <v>GC40</v>
          </cell>
          <cell r="R67" t="str">
            <v>GC40</v>
          </cell>
          <cell r="S67" t="str">
            <v>GC40</v>
          </cell>
          <cell r="T67" t="str">
            <v>GC45</v>
          </cell>
        </row>
        <row r="68">
          <cell r="J68">
            <v>165</v>
          </cell>
          <cell r="K68">
            <v>192</v>
          </cell>
          <cell r="L68">
            <v>254</v>
          </cell>
          <cell r="M68">
            <v>224.00000000000003</v>
          </cell>
          <cell r="N68">
            <v>254</v>
          </cell>
          <cell r="P68">
            <v>6.7883811094229936</v>
          </cell>
          <cell r="Q68">
            <v>6.6038096014081837</v>
          </cell>
          <cell r="R68">
            <v>6.3252422715601924</v>
          </cell>
          <cell r="S68">
            <v>7.2567179979907595</v>
          </cell>
          <cell r="T68">
            <v>6.4858388897666375</v>
          </cell>
        </row>
        <row r="70">
          <cell r="J70" t="str">
            <v>GC43</v>
          </cell>
          <cell r="K70" t="str">
            <v>GC43</v>
          </cell>
          <cell r="L70" t="str">
            <v>GC43</v>
          </cell>
          <cell r="N70" t="str">
            <v>BWFK22</v>
          </cell>
          <cell r="P70" t="str">
            <v>GC43</v>
          </cell>
          <cell r="Q70" t="str">
            <v>GC43</v>
          </cell>
          <cell r="R70" t="str">
            <v>GC43</v>
          </cell>
        </row>
        <row r="71">
          <cell r="B71" t="str">
            <v>GC23</v>
          </cell>
          <cell r="C71" t="str">
            <v>GC23</v>
          </cell>
          <cell r="D71" t="str">
            <v>GC23</v>
          </cell>
          <cell r="E71" t="str">
            <v>GC23</v>
          </cell>
          <cell r="F71" t="str">
            <v>GC23</v>
          </cell>
          <cell r="J71">
            <v>239</v>
          </cell>
          <cell r="K71">
            <v>276</v>
          </cell>
          <cell r="L71">
            <v>310</v>
          </cell>
          <cell r="N71">
            <v>154</v>
          </cell>
          <cell r="P71">
            <v>3.450392206947217</v>
          </cell>
          <cell r="Q71">
            <v>3.5199117145759335</v>
          </cell>
          <cell r="R71">
            <v>3.4125431069997729</v>
          </cell>
        </row>
        <row r="72">
          <cell r="B72">
            <v>7.7649999999999997</v>
          </cell>
          <cell r="C72">
            <v>6.8450000000000006</v>
          </cell>
          <cell r="D72">
            <v>6.84</v>
          </cell>
          <cell r="E72">
            <v>6.68</v>
          </cell>
          <cell r="F72">
            <v>5.91</v>
          </cell>
        </row>
        <row r="73">
          <cell r="J73" t="str">
            <v>GC45</v>
          </cell>
          <cell r="K73" t="str">
            <v>GC45</v>
          </cell>
          <cell r="L73" t="str">
            <v>GC45</v>
          </cell>
          <cell r="N73" t="str">
            <v>BWFH22</v>
          </cell>
          <cell r="P73" t="str">
            <v>GC45</v>
          </cell>
          <cell r="Q73" t="str">
            <v>GC45</v>
          </cell>
          <cell r="R73" t="str">
            <v>GC45</v>
          </cell>
        </row>
        <row r="74">
          <cell r="B74" t="str">
            <v>GC24</v>
          </cell>
          <cell r="C74" t="str">
            <v>GC24</v>
          </cell>
          <cell r="D74" t="str">
            <v>GC24</v>
          </cell>
          <cell r="E74" t="str">
            <v>GC24</v>
          </cell>
          <cell r="F74" t="str">
            <v>GC24</v>
          </cell>
          <cell r="J74">
            <v>295.49200000000002</v>
          </cell>
          <cell r="K74">
            <v>327</v>
          </cell>
          <cell r="L74">
            <v>320.10000000000002</v>
          </cell>
          <cell r="N74">
            <v>150</v>
          </cell>
          <cell r="P74">
            <v>5.1464467611688169</v>
          </cell>
          <cell r="Q74">
            <v>5.3149817961860579</v>
          </cell>
          <cell r="R74">
            <v>5.4280769174449492</v>
          </cell>
        </row>
        <row r="75">
          <cell r="B75">
            <v>8.27</v>
          </cell>
          <cell r="C75">
            <v>7.67</v>
          </cell>
          <cell r="D75">
            <v>7.6150000000000002</v>
          </cell>
          <cell r="E75">
            <v>7.3049999999999997</v>
          </cell>
          <cell r="F75">
            <v>7.11</v>
          </cell>
        </row>
        <row r="76">
          <cell r="J76" t="str">
            <v>GC48</v>
          </cell>
          <cell r="K76" t="str">
            <v>GC48</v>
          </cell>
          <cell r="L76" t="str">
            <v>GC48</v>
          </cell>
          <cell r="M76" t="str">
            <v>BWFi23</v>
          </cell>
          <cell r="N76" t="str">
            <v>BWFi23</v>
          </cell>
          <cell r="P76" t="str">
            <v>GC48</v>
          </cell>
          <cell r="Q76" t="str">
            <v>GC48</v>
          </cell>
          <cell r="R76" t="str">
            <v>GC48</v>
          </cell>
        </row>
        <row r="77">
          <cell r="B77" t="str">
            <v>GC25</v>
          </cell>
          <cell r="C77" t="str">
            <v>GC25</v>
          </cell>
          <cell r="D77" t="str">
            <v>GC25</v>
          </cell>
          <cell r="E77" t="str">
            <v>GC25</v>
          </cell>
          <cell r="F77" t="str">
            <v>GC25</v>
          </cell>
          <cell r="J77">
            <v>317.98500000000001</v>
          </cell>
          <cell r="K77">
            <v>340.73</v>
          </cell>
          <cell r="L77">
            <v>365.49599999999998</v>
          </cell>
          <cell r="M77">
            <v>130</v>
          </cell>
          <cell r="N77">
            <v>130</v>
          </cell>
          <cell r="P77">
            <v>1.1384103934081569</v>
          </cell>
          <cell r="Q77">
            <v>1.075205607960787</v>
          </cell>
          <cell r="R77">
            <v>0.92163312032757738</v>
          </cell>
        </row>
        <row r="78">
          <cell r="B78">
            <v>8.58</v>
          </cell>
          <cell r="C78">
            <v>7.98</v>
          </cell>
          <cell r="D78">
            <v>8.0350000000000001</v>
          </cell>
          <cell r="E78">
            <v>7.6849999999999996</v>
          </cell>
          <cell r="F78">
            <v>7.26</v>
          </cell>
        </row>
        <row r="79">
          <cell r="J79" t="str">
            <v>GC50</v>
          </cell>
          <cell r="K79" t="str">
            <v>GC50</v>
          </cell>
          <cell r="L79" t="str">
            <v>GC50</v>
          </cell>
          <cell r="M79" t="str">
            <v>BWFL23</v>
          </cell>
          <cell r="N79" t="str">
            <v>BWFL23</v>
          </cell>
          <cell r="P79" t="str">
            <v>GC50</v>
          </cell>
          <cell r="Q79" t="str">
            <v>GC50</v>
          </cell>
          <cell r="R79" t="str">
            <v>GC50</v>
          </cell>
        </row>
        <row r="80">
          <cell r="B80" t="str">
            <v>GC26</v>
          </cell>
          <cell r="C80" t="str">
            <v>GC26</v>
          </cell>
          <cell r="D80" t="str">
            <v>GC26</v>
          </cell>
          <cell r="E80" t="str">
            <v>GC26</v>
          </cell>
          <cell r="F80" t="str">
            <v>GC27</v>
          </cell>
          <cell r="J80">
            <v>315.774</v>
          </cell>
          <cell r="K80">
            <v>366.28399999999999</v>
          </cell>
          <cell r="L80">
            <v>339.291</v>
          </cell>
          <cell r="M80">
            <v>75</v>
          </cell>
          <cell r="N80">
            <v>75</v>
          </cell>
          <cell r="P80">
            <v>3.4967517847228744</v>
          </cell>
          <cell r="Q80">
            <v>3.5705774754263877</v>
          </cell>
          <cell r="R80">
            <v>3.6642067275405843</v>
          </cell>
        </row>
        <row r="81">
          <cell r="B81">
            <v>8.6999999999999993</v>
          </cell>
          <cell r="C81">
            <v>8.35</v>
          </cell>
          <cell r="D81">
            <v>8.7050000000000001</v>
          </cell>
          <cell r="E81">
            <v>8.2650000000000006</v>
          </cell>
          <cell r="F81">
            <v>8.2200000000000006</v>
          </cell>
        </row>
        <row r="83">
          <cell r="B83" t="str">
            <v>GC27</v>
          </cell>
          <cell r="C83" t="str">
            <v>GC27</v>
          </cell>
          <cell r="D83" t="str">
            <v>GC27</v>
          </cell>
          <cell r="E83" t="str">
            <v>GC27</v>
          </cell>
          <cell r="F83" t="str">
            <v>GC30</v>
          </cell>
        </row>
        <row r="84">
          <cell r="B84">
            <v>9.5399999999999991</v>
          </cell>
          <cell r="C84">
            <v>8.9600000000000009</v>
          </cell>
          <cell r="D84">
            <v>8.9849999999999994</v>
          </cell>
          <cell r="E84">
            <v>8.5449999999999999</v>
          </cell>
          <cell r="F84">
            <v>9.7095200000000013</v>
          </cell>
        </row>
        <row r="86">
          <cell r="B86" t="str">
            <v>GC30</v>
          </cell>
          <cell r="C86" t="str">
            <v>GC30</v>
          </cell>
          <cell r="D86" t="str">
            <v>GC30</v>
          </cell>
          <cell r="E86" t="str">
            <v>GC30</v>
          </cell>
          <cell r="F86" t="str">
            <v>GC32</v>
          </cell>
          <cell r="T86" t="str">
            <v>BWFK22</v>
          </cell>
        </row>
        <row r="87">
          <cell r="B87">
            <v>11.744999999999999</v>
          </cell>
          <cell r="C87">
            <v>11.06</v>
          </cell>
          <cell r="D87">
            <v>10.84</v>
          </cell>
          <cell r="E87">
            <v>10.165000000000001</v>
          </cell>
          <cell r="F87">
            <v>10.196099999999999</v>
          </cell>
          <cell r="T87">
            <v>39.646937554869702</v>
          </cell>
        </row>
        <row r="88">
          <cell r="J88" t="str">
            <v>BWFi23</v>
          </cell>
          <cell r="K88" t="str">
            <v>BWFi23</v>
          </cell>
          <cell r="L88" t="str">
            <v>BWFi23</v>
          </cell>
        </row>
        <row r="89">
          <cell r="B89" t="str">
            <v>GC32</v>
          </cell>
          <cell r="C89" t="str">
            <v>GC32</v>
          </cell>
          <cell r="D89" t="str">
            <v>GC32</v>
          </cell>
          <cell r="E89" t="str">
            <v>GC32</v>
          </cell>
          <cell r="F89" t="str">
            <v>GC35</v>
          </cell>
          <cell r="J89">
            <v>130</v>
          </cell>
          <cell r="K89">
            <v>130</v>
          </cell>
          <cell r="L89">
            <v>130</v>
          </cell>
          <cell r="T89" t="str">
            <v>BWFH22</v>
          </cell>
        </row>
        <row r="90">
          <cell r="B90">
            <v>11.87</v>
          </cell>
          <cell r="C90">
            <v>11.545</v>
          </cell>
          <cell r="D90">
            <v>11.934999999999999</v>
          </cell>
          <cell r="E90">
            <v>11.25714</v>
          </cell>
          <cell r="F90">
            <v>11.344999999999999</v>
          </cell>
          <cell r="T90">
            <v>44.995434796726322</v>
          </cell>
        </row>
        <row r="91">
          <cell r="J91" t="str">
            <v>BWFL23</v>
          </cell>
          <cell r="K91" t="str">
            <v>BWFL23</v>
          </cell>
          <cell r="L91" t="str">
            <v>BWFL23</v>
          </cell>
        </row>
        <row r="92">
          <cell r="B92" t="str">
            <v>GC35</v>
          </cell>
          <cell r="C92" t="str">
            <v>GC35</v>
          </cell>
          <cell r="D92" t="str">
            <v>GC35</v>
          </cell>
          <cell r="E92" t="str">
            <v>GC35</v>
          </cell>
          <cell r="F92" t="str">
            <v>GC37</v>
          </cell>
          <cell r="J92">
            <v>75</v>
          </cell>
          <cell r="K92">
            <v>75</v>
          </cell>
          <cell r="L92">
            <v>75</v>
          </cell>
          <cell r="P92" t="str">
            <v>BWFi23</v>
          </cell>
          <cell r="Q92" t="str">
            <v>BWFi23</v>
          </cell>
          <cell r="R92" t="str">
            <v>BWFi23</v>
          </cell>
          <cell r="S92" t="str">
            <v>BWFi23</v>
          </cell>
          <cell r="T92" t="str">
            <v>BWFi23</v>
          </cell>
        </row>
        <row r="93">
          <cell r="B93">
            <v>12.548740000000002</v>
          </cell>
          <cell r="C93">
            <v>12.260000000000002</v>
          </cell>
          <cell r="D93">
            <v>12.5</v>
          </cell>
          <cell r="E93">
            <v>11.66</v>
          </cell>
          <cell r="F93">
            <v>11.896000000000001</v>
          </cell>
          <cell r="P93">
            <v>50.537807780342582</v>
          </cell>
          <cell r="Q93">
            <v>50.377870831870041</v>
          </cell>
          <cell r="R93">
            <v>49.691382470661445</v>
          </cell>
          <cell r="S93">
            <v>50.646446683587101</v>
          </cell>
          <cell r="T93">
            <v>7.8309758884045584</v>
          </cell>
        </row>
        <row r="95">
          <cell r="B95" t="str">
            <v>GC37</v>
          </cell>
          <cell r="C95" t="str">
            <v>GC37</v>
          </cell>
          <cell r="D95" t="str">
            <v>GC37</v>
          </cell>
          <cell r="E95" t="str">
            <v>GC37</v>
          </cell>
          <cell r="F95" t="str">
            <v>GC40</v>
          </cell>
          <cell r="P95" t="str">
            <v>BWFL23</v>
          </cell>
          <cell r="Q95" t="str">
            <v>BWFL23</v>
          </cell>
          <cell r="R95" t="str">
            <v>BWFL23</v>
          </cell>
          <cell r="S95" t="str">
            <v>BWFL23</v>
          </cell>
          <cell r="T95" t="str">
            <v>BWFL23</v>
          </cell>
        </row>
        <row r="96">
          <cell r="B96">
            <v>13.168999999999999</v>
          </cell>
          <cell r="C96">
            <v>12.91</v>
          </cell>
          <cell r="D96">
            <v>13.265000000000001</v>
          </cell>
          <cell r="E96">
            <v>12.802060000000001</v>
          </cell>
          <cell r="F96">
            <v>12.661530000000001</v>
          </cell>
          <cell r="P96">
            <v>49.462192219657418</v>
          </cell>
          <cell r="Q96">
            <v>49.622129168129959</v>
          </cell>
          <cell r="R96">
            <v>50.308617529338548</v>
          </cell>
          <cell r="S96">
            <v>49.353553316412906</v>
          </cell>
          <cell r="T96">
            <v>7.5266517599994183</v>
          </cell>
        </row>
        <row r="98">
          <cell r="B98" t="str">
            <v>GC40</v>
          </cell>
          <cell r="C98" t="str">
            <v>GC40</v>
          </cell>
          <cell r="D98" t="str">
            <v>GC40</v>
          </cell>
          <cell r="E98" t="str">
            <v>GC40</v>
          </cell>
          <cell r="F98" t="str">
            <v>GC45</v>
          </cell>
        </row>
        <row r="99">
          <cell r="B99">
            <v>13.245000000000001</v>
          </cell>
          <cell r="C99">
            <v>12.935</v>
          </cell>
          <cell r="D99">
            <v>13.105</v>
          </cell>
          <cell r="E99">
            <v>12.845000000000001</v>
          </cell>
          <cell r="F99">
            <v>13.085000000000001</v>
          </cell>
        </row>
        <row r="101">
          <cell r="B101" t="str">
            <v>GC43</v>
          </cell>
          <cell r="C101" t="str">
            <v>GC43</v>
          </cell>
          <cell r="D101" t="str">
            <v>GC43</v>
          </cell>
          <cell r="F101" t="str">
            <v>BWFK22</v>
          </cell>
        </row>
        <row r="102">
          <cell r="B102">
            <v>13.99</v>
          </cell>
          <cell r="C102">
            <v>13.81</v>
          </cell>
          <cell r="D102">
            <v>13.7</v>
          </cell>
          <cell r="F102">
            <v>6.79</v>
          </cell>
        </row>
        <row r="104">
          <cell r="B104" t="str">
            <v>GC45</v>
          </cell>
          <cell r="C104" t="str">
            <v>GC45</v>
          </cell>
          <cell r="D104" t="str">
            <v>GC45</v>
          </cell>
          <cell r="F104" t="str">
            <v>BWFH22</v>
          </cell>
        </row>
        <row r="105">
          <cell r="B105">
            <v>14.554919999999999</v>
          </cell>
          <cell r="C105">
            <v>14.32</v>
          </cell>
          <cell r="D105">
            <v>13.800999999999998</v>
          </cell>
          <cell r="F105">
            <v>6.75</v>
          </cell>
        </row>
        <row r="106">
          <cell r="J106" t="str">
            <v>GC23</v>
          </cell>
          <cell r="K106" t="str">
            <v>GC23</v>
          </cell>
          <cell r="L106" t="str">
            <v>GC23</v>
          </cell>
          <cell r="M106" t="str">
            <v>GC23</v>
          </cell>
          <cell r="N106" t="str">
            <v>GC23</v>
          </cell>
        </row>
        <row r="107">
          <cell r="B107" t="str">
            <v>GC48</v>
          </cell>
          <cell r="C107" t="str">
            <v>GC48</v>
          </cell>
          <cell r="D107" t="str">
            <v>GC48</v>
          </cell>
          <cell r="E107" t="str">
            <v>BWFi23</v>
          </cell>
          <cell r="F107" t="str">
            <v>BWFi23</v>
          </cell>
          <cell r="J107">
            <v>10.906415831461057</v>
          </cell>
          <cell r="K107">
            <v>10.646889105914735</v>
          </cell>
          <cell r="L107">
            <v>10.899692874158227</v>
          </cell>
          <cell r="M107">
            <v>12.358986821294209</v>
          </cell>
          <cell r="N107">
            <v>11.180039416759261</v>
          </cell>
        </row>
        <row r="108">
          <cell r="B108">
            <v>14.729850000000001</v>
          </cell>
          <cell r="C108">
            <v>14.3873</v>
          </cell>
          <cell r="D108">
            <v>14.199960000000001</v>
          </cell>
          <cell r="E108">
            <v>6.4</v>
          </cell>
          <cell r="F108">
            <v>6.5500000000000007</v>
          </cell>
        </row>
        <row r="109">
          <cell r="J109" t="str">
            <v>GC24</v>
          </cell>
          <cell r="K109" t="str">
            <v>GC24</v>
          </cell>
          <cell r="L109" t="str">
            <v>GC24</v>
          </cell>
          <cell r="M109" t="str">
            <v>GC24</v>
          </cell>
          <cell r="N109" t="str">
            <v>GC24</v>
          </cell>
        </row>
        <row r="110">
          <cell r="B110" t="str">
            <v>GC50</v>
          </cell>
          <cell r="C110" t="str">
            <v>GC50</v>
          </cell>
          <cell r="D110" t="str">
            <v>GC50</v>
          </cell>
          <cell r="E110" t="str">
            <v>BWFL23</v>
          </cell>
          <cell r="F110" t="str">
            <v>BWFL23</v>
          </cell>
          <cell r="J110">
            <v>9.3066297071252464</v>
          </cell>
          <cell r="K110">
            <v>9.0881388290918981</v>
          </cell>
          <cell r="L110">
            <v>9.4307705418650265</v>
          </cell>
          <cell r="M110">
            <v>11.242958265655332</v>
          </cell>
          <cell r="N110">
            <v>12.093581824231924</v>
          </cell>
        </row>
        <row r="111">
          <cell r="B111">
            <v>14.707740000000001</v>
          </cell>
          <cell r="C111">
            <v>14.64284</v>
          </cell>
          <cell r="D111">
            <v>13.93791</v>
          </cell>
          <cell r="E111">
            <v>5.85</v>
          </cell>
          <cell r="F111">
            <v>6</v>
          </cell>
        </row>
        <row r="112">
          <cell r="J112" t="str">
            <v>GC25</v>
          </cell>
          <cell r="K112" t="str">
            <v>GC25</v>
          </cell>
          <cell r="L112" t="str">
            <v>GC25</v>
          </cell>
          <cell r="M112" t="str">
            <v>GC25</v>
          </cell>
          <cell r="N112" t="str">
            <v>GC25</v>
          </cell>
        </row>
        <row r="113">
          <cell r="J113">
            <v>8.5125797840625648</v>
          </cell>
          <cell r="K113">
            <v>8.3317085304667167</v>
          </cell>
          <cell r="L113">
            <v>8.6183815280194978</v>
          </cell>
          <cell r="M113">
            <v>10.207174238668742</v>
          </cell>
          <cell r="N113">
            <v>11.071202375361388</v>
          </cell>
        </row>
        <row r="115">
          <cell r="J115" t="str">
            <v>GC26</v>
          </cell>
          <cell r="K115" t="str">
            <v>GC26</v>
          </cell>
          <cell r="L115" t="str">
            <v>GC26</v>
          </cell>
          <cell r="M115" t="str">
            <v>GC26</v>
          </cell>
          <cell r="N115" t="str">
            <v>GC27</v>
          </cell>
        </row>
        <row r="116">
          <cell r="J116">
            <v>8.901157471427096</v>
          </cell>
          <cell r="K116">
            <v>8.6185142776655823</v>
          </cell>
          <cell r="L116">
            <v>8.4845026399487811</v>
          </cell>
          <cell r="M116">
            <v>9.4513522225114635</v>
          </cell>
          <cell r="N116">
            <v>11.87955409260198</v>
          </cell>
        </row>
        <row r="118">
          <cell r="J118" t="str">
            <v>GC27</v>
          </cell>
          <cell r="K118" t="str">
            <v>GC27</v>
          </cell>
          <cell r="L118" t="str">
            <v>GC27</v>
          </cell>
          <cell r="M118" t="str">
            <v>GC27</v>
          </cell>
          <cell r="N118" t="str">
            <v>GC30</v>
          </cell>
        </row>
        <row r="119">
          <cell r="B119" t="str">
            <v>BWFi23</v>
          </cell>
          <cell r="C119" t="str">
            <v>BWFi23</v>
          </cell>
          <cell r="D119" t="str">
            <v>BWFi23</v>
          </cell>
          <cell r="J119">
            <v>8.948359498276071</v>
          </cell>
          <cell r="K119">
            <v>9.1788031019052578</v>
          </cell>
          <cell r="L119">
            <v>9.4831429316059417</v>
          </cell>
          <cell r="M119">
            <v>10.954409541858148</v>
          </cell>
          <cell r="N119">
            <v>12.335009938713407</v>
          </cell>
          <cell r="P119" t="str">
            <v>GC23</v>
          </cell>
          <cell r="Q119" t="str">
            <v>GC23</v>
          </cell>
          <cell r="R119" t="str">
            <v>GC23</v>
          </cell>
          <cell r="S119" t="str">
            <v>GC23</v>
          </cell>
          <cell r="T119" t="str">
            <v>GC23</v>
          </cell>
        </row>
        <row r="120">
          <cell r="B120">
            <v>7.8050000000000006</v>
          </cell>
          <cell r="C120">
            <v>6.8750000000000009</v>
          </cell>
          <cell r="D120">
            <v>6.69</v>
          </cell>
          <cell r="P120">
            <v>1.1842122830813497</v>
          </cell>
          <cell r="Q120">
            <v>1.2691463155786036</v>
          </cell>
          <cell r="R120">
            <v>1.3731706485227453</v>
          </cell>
          <cell r="S120">
            <v>1.6136862168638009</v>
          </cell>
          <cell r="T120">
            <v>2.0365375879392427</v>
          </cell>
        </row>
        <row r="121">
          <cell r="J121" t="str">
            <v>GC30</v>
          </cell>
          <cell r="K121" t="str">
            <v>GC30</v>
          </cell>
          <cell r="L121" t="str">
            <v>GC30</v>
          </cell>
          <cell r="M121" t="str">
            <v>GC30</v>
          </cell>
          <cell r="N121" t="str">
            <v>GC32</v>
          </cell>
        </row>
        <row r="122">
          <cell r="B122" t="str">
            <v>BWFL23</v>
          </cell>
          <cell r="C122" t="str">
            <v>BWFL23</v>
          </cell>
          <cell r="D122" t="str">
            <v>BWFL23</v>
          </cell>
          <cell r="J122">
            <v>10.765333487652866</v>
          </cell>
          <cell r="K122">
            <v>11.252229916291677</v>
          </cell>
          <cell r="L122">
            <v>11.607262804096425</v>
          </cell>
          <cell r="M122">
            <v>13.243834663799497</v>
          </cell>
          <cell r="N122">
            <v>10.28154098713008</v>
          </cell>
          <cell r="P122" t="str">
            <v>GC24</v>
          </cell>
          <cell r="Q122" t="str">
            <v>GC24</v>
          </cell>
          <cell r="R122" t="str">
            <v>GC24</v>
          </cell>
          <cell r="S122" t="str">
            <v>GC24</v>
          </cell>
          <cell r="T122" t="str">
            <v>GC24</v>
          </cell>
        </row>
        <row r="123">
          <cell r="B123">
            <v>7.2549999999999999</v>
          </cell>
          <cell r="C123">
            <v>6.3250000000000002</v>
          </cell>
          <cell r="D123">
            <v>6.14</v>
          </cell>
          <cell r="P123">
            <v>1.9796426996360663</v>
          </cell>
          <cell r="Q123">
            <v>2.0659499658797436</v>
          </cell>
          <cell r="R123">
            <v>2.1245997590187731</v>
          </cell>
          <cell r="S123">
            <v>2.3677910885838149</v>
          </cell>
          <cell r="T123">
            <v>2.7392162762064265</v>
          </cell>
        </row>
        <row r="124">
          <cell r="J124" t="str">
            <v>GC32</v>
          </cell>
          <cell r="K124" t="str">
            <v>GC32</v>
          </cell>
          <cell r="L124" t="str">
            <v>GC32</v>
          </cell>
          <cell r="M124" t="str">
            <v>GC32</v>
          </cell>
          <cell r="N124" t="str">
            <v>GC35</v>
          </cell>
        </row>
        <row r="125">
          <cell r="J125">
            <v>9.0237226523252687</v>
          </cell>
          <cell r="K125">
            <v>8.7983964556865057</v>
          </cell>
          <cell r="L125">
            <v>8.3879704418570888</v>
          </cell>
          <cell r="M125">
            <v>9.9401471728459896</v>
          </cell>
          <cell r="N125">
            <v>8.5966830899359739</v>
          </cell>
          <cell r="P125" t="str">
            <v>GC25</v>
          </cell>
          <cell r="Q125" t="str">
            <v>GC25</v>
          </cell>
          <cell r="R125" t="str">
            <v>GC25</v>
          </cell>
          <cell r="S125" t="str">
            <v>GC25</v>
          </cell>
          <cell r="T125" t="str">
            <v>GC25</v>
          </cell>
        </row>
        <row r="126">
          <cell r="P126">
            <v>2.3994283949527704</v>
          </cell>
          <cell r="Q126">
            <v>2.4876928754470082</v>
          </cell>
          <cell r="R126">
            <v>2.5421721619081166</v>
          </cell>
          <cell r="S126">
            <v>2.7868865925760931</v>
          </cell>
          <cell r="T126">
            <v>3.1636442491864405</v>
          </cell>
        </row>
        <row r="127">
          <cell r="J127" t="str">
            <v>GC35</v>
          </cell>
          <cell r="K127" t="str">
            <v>GC35</v>
          </cell>
          <cell r="L127" t="str">
            <v>GC35</v>
          </cell>
          <cell r="M127" t="str">
            <v>GC35</v>
          </cell>
          <cell r="N127" t="str">
            <v>GC37</v>
          </cell>
        </row>
        <row r="128">
          <cell r="J128">
            <v>7.5537415928214227</v>
          </cell>
          <cell r="K128">
            <v>7.7816841144758326</v>
          </cell>
          <cell r="L128">
            <v>7.4707611855257499</v>
          </cell>
          <cell r="M128">
            <v>8.6499180154855893</v>
          </cell>
          <cell r="N128">
            <v>7.0934365935373656</v>
          </cell>
          <cell r="P128" t="str">
            <v>GC26</v>
          </cell>
          <cell r="Q128" t="str">
            <v>GC26</v>
          </cell>
          <cell r="R128" t="str">
            <v>GC26</v>
          </cell>
          <cell r="S128" t="str">
            <v>GC26</v>
          </cell>
          <cell r="T128" t="str">
            <v>GC27</v>
          </cell>
        </row>
        <row r="129">
          <cell r="P129">
            <v>3.1277320011377032</v>
          </cell>
          <cell r="Q129">
            <v>3.2151218225261702</v>
          </cell>
          <cell r="R129">
            <v>3.2295796648373774</v>
          </cell>
          <cell r="S129">
            <v>3.4799191062067982</v>
          </cell>
          <cell r="T129">
            <v>4.2406195809771843</v>
          </cell>
        </row>
        <row r="130">
          <cell r="J130" t="str">
            <v>GC37</v>
          </cell>
          <cell r="K130" t="str">
            <v>GC37</v>
          </cell>
          <cell r="L130" t="str">
            <v>GC37</v>
          </cell>
          <cell r="M130" t="str">
            <v>GC37</v>
          </cell>
          <cell r="N130" t="str">
            <v>GC40</v>
          </cell>
        </row>
        <row r="131">
          <cell r="J131">
            <v>5.9010956059198945</v>
          </cell>
          <cell r="K131">
            <v>6.0620599490154845</v>
          </cell>
          <cell r="L131">
            <v>5.6994125553674957</v>
          </cell>
          <cell r="M131">
            <v>6.4657925322193819</v>
          </cell>
          <cell r="N131">
            <v>7.278289374344582</v>
          </cell>
          <cell r="P131" t="str">
            <v>GC27</v>
          </cell>
          <cell r="Q131" t="str">
            <v>GC27</v>
          </cell>
          <cell r="R131" t="str">
            <v>GC27</v>
          </cell>
          <cell r="S131" t="str">
            <v>GC27</v>
          </cell>
          <cell r="T131" t="str">
            <v>GC30</v>
          </cell>
        </row>
        <row r="132">
          <cell r="P132">
            <v>3.5602235558230544</v>
          </cell>
          <cell r="Q132">
            <v>3.6599778858377525</v>
          </cell>
          <cell r="R132">
            <v>3.8203507310102687</v>
          </cell>
          <cell r="S132">
            <v>3.9156375833366059</v>
          </cell>
          <cell r="T132">
            <v>5.6972664101129586</v>
          </cell>
        </row>
        <row r="133">
          <cell r="J133" t="str">
            <v>GC40</v>
          </cell>
          <cell r="K133" t="str">
            <v>GC40</v>
          </cell>
          <cell r="L133" t="str">
            <v>GC40</v>
          </cell>
          <cell r="M133" t="str">
            <v>GC40</v>
          </cell>
          <cell r="N133" t="str">
            <v>GC45</v>
          </cell>
        </row>
        <row r="134">
          <cell r="J134">
            <v>6.7747514795885575</v>
          </cell>
          <cell r="K134">
            <v>6.590828526057269</v>
          </cell>
          <cell r="L134">
            <v>6.3121264475585024</v>
          </cell>
          <cell r="M134">
            <v>7.2388226501745434</v>
          </cell>
          <cell r="N134">
            <v>6.3675978673279747</v>
          </cell>
          <cell r="P134" t="str">
            <v>GC30</v>
          </cell>
          <cell r="Q134" t="str">
            <v>GC30</v>
          </cell>
          <cell r="R134" t="str">
            <v>GC30</v>
          </cell>
          <cell r="S134" t="str">
            <v>GC30</v>
          </cell>
          <cell r="T134" t="str">
            <v>GC32</v>
          </cell>
        </row>
        <row r="135">
          <cell r="P135">
            <v>5.0532112553001829</v>
          </cell>
          <cell r="Q135">
            <v>5.1926477539216256</v>
          </cell>
          <cell r="R135">
            <v>5.3721240050301375</v>
          </cell>
          <cell r="S135">
            <v>5.4248887302368596</v>
          </cell>
          <cell r="T135">
            <v>6.4935203443157015</v>
          </cell>
        </row>
        <row r="136">
          <cell r="J136" t="str">
            <v>GC43</v>
          </cell>
          <cell r="K136" t="str">
            <v>GC43</v>
          </cell>
          <cell r="L136" t="str">
            <v>GC43</v>
          </cell>
          <cell r="N136" t="str">
            <v>BWFK22</v>
          </cell>
        </row>
        <row r="137">
          <cell r="J137">
            <v>3.4434645510295145</v>
          </cell>
          <cell r="K137">
            <v>3.5129926418053103</v>
          </cell>
          <cell r="L137">
            <v>3.4054669646374736</v>
          </cell>
          <cell r="N137">
            <v>0.72278922013406244</v>
          </cell>
          <cell r="P137" t="str">
            <v>GC32</v>
          </cell>
          <cell r="Q137" t="str">
            <v>GC32</v>
          </cell>
          <cell r="R137" t="str">
            <v>GC32</v>
          </cell>
          <cell r="S137" t="str">
            <v>GC32</v>
          </cell>
          <cell r="T137" t="str">
            <v>GC35</v>
          </cell>
        </row>
        <row r="138">
          <cell r="P138">
            <v>5.9053638608785493</v>
          </cell>
          <cell r="Q138">
            <v>6.0279986835357615</v>
          </cell>
          <cell r="R138">
            <v>5.8183100654642503</v>
          </cell>
          <cell r="S138">
            <v>6.1547727591684476</v>
          </cell>
          <cell r="T138">
            <v>6.8532882069832937</v>
          </cell>
        </row>
        <row r="139">
          <cell r="J139" t="str">
            <v>GC45</v>
          </cell>
          <cell r="K139" t="str">
            <v>GC45</v>
          </cell>
          <cell r="L139" t="str">
            <v>GC45</v>
          </cell>
          <cell r="N139" t="str">
            <v>BWFH22</v>
          </cell>
        </row>
        <row r="140">
          <cell r="J140">
            <v>5.1361137873438807</v>
          </cell>
          <cell r="K140">
            <v>5.3045341631758145</v>
          </cell>
          <cell r="L140">
            <v>5.4168214273845985</v>
          </cell>
          <cell r="N140">
            <v>0.82029577142772969</v>
          </cell>
          <cell r="P140" t="str">
            <v>GC35</v>
          </cell>
          <cell r="Q140" t="str">
            <v>GC35</v>
          </cell>
          <cell r="R140" t="str">
            <v>GC35</v>
          </cell>
          <cell r="S140" t="str">
            <v>GC35</v>
          </cell>
          <cell r="T140" t="str">
            <v>GC37</v>
          </cell>
        </row>
        <row r="141">
          <cell r="P141">
            <v>6.3630329668449237</v>
          </cell>
          <cell r="Q141">
            <v>6.5077185592228775</v>
          </cell>
          <cell r="R141">
            <v>6.610844518284317</v>
          </cell>
          <cell r="S141">
            <v>6.6723252143694918</v>
          </cell>
          <cell r="T141">
            <v>7.0284239233488837</v>
          </cell>
        </row>
        <row r="142">
          <cell r="J142" t="str">
            <v>GC48</v>
          </cell>
          <cell r="K142" t="str">
            <v>GC48</v>
          </cell>
          <cell r="L142" t="str">
            <v>GC48</v>
          </cell>
          <cell r="M142" t="str">
            <v>BWFi23</v>
          </cell>
          <cell r="N142" t="str">
            <v>BWFi23</v>
          </cell>
        </row>
        <row r="143">
          <cell r="J143">
            <v>1.1361247067309181</v>
          </cell>
          <cell r="K143">
            <v>1.0730920816998708</v>
          </cell>
          <cell r="L143">
            <v>0.91972205079357772</v>
          </cell>
          <cell r="M143">
            <v>0.12489610031823663</v>
          </cell>
          <cell r="N143">
            <v>0.14276373673086787</v>
          </cell>
          <cell r="P143" t="str">
            <v>GC37</v>
          </cell>
          <cell r="Q143" t="str">
            <v>GC37</v>
          </cell>
          <cell r="R143" t="str">
            <v>GC37</v>
          </cell>
          <cell r="S143" t="str">
            <v>GC37</v>
          </cell>
          <cell r="T143" t="str">
            <v>GC40</v>
          </cell>
        </row>
        <row r="144">
          <cell r="P144">
            <v>6.5178181076415802</v>
          </cell>
          <cell r="Q144">
            <v>6.6681448150644167</v>
          </cell>
          <cell r="R144">
            <v>6.7268408667098054</v>
          </cell>
          <cell r="S144">
            <v>6.6850543207011448</v>
          </cell>
          <cell r="T144">
            <v>7.2715785097569787</v>
          </cell>
        </row>
        <row r="145">
          <cell r="J145" t="str">
            <v>GC50</v>
          </cell>
          <cell r="K145" t="str">
            <v>GC50</v>
          </cell>
          <cell r="L145" t="str">
            <v>GC50</v>
          </cell>
          <cell r="M145" t="str">
            <v>BWFL23</v>
          </cell>
          <cell r="N145" t="str">
            <v>BWFL23</v>
          </cell>
        </row>
        <row r="146">
          <cell r="J146">
            <v>3.4897310486032533</v>
          </cell>
          <cell r="K146">
            <v>3.5635588092242441</v>
          </cell>
          <cell r="L146">
            <v>3.6566087433874204</v>
          </cell>
          <cell r="M146">
            <v>0.12170777516886935</v>
          </cell>
          <cell r="N146">
            <v>0.13721571176340322</v>
          </cell>
          <cell r="P146" t="str">
            <v>GC40</v>
          </cell>
          <cell r="Q146" t="str">
            <v>GC40</v>
          </cell>
          <cell r="R146" t="str">
            <v>GC40</v>
          </cell>
          <cell r="S146" t="str">
            <v>GC40</v>
          </cell>
          <cell r="T146" t="str">
            <v>GC45</v>
          </cell>
        </row>
        <row r="147">
          <cell r="P147">
            <v>6.9846987767609319</v>
          </cell>
          <cell r="Q147">
            <v>7.1697755488858812</v>
          </cell>
          <cell r="R147">
            <v>6.8354214221648562</v>
          </cell>
          <cell r="S147">
            <v>7.1614222247778985</v>
          </cell>
          <cell r="T147">
            <v>7.0971192133138246</v>
          </cell>
        </row>
        <row r="149">
          <cell r="P149" t="str">
            <v>GC43</v>
          </cell>
          <cell r="Q149" t="str">
            <v>GC43</v>
          </cell>
          <cell r="R149" t="str">
            <v>GC43</v>
          </cell>
          <cell r="T149" t="str">
            <v>BWFK22</v>
          </cell>
        </row>
        <row r="150">
          <cell r="P150">
            <v>6.613408507307315</v>
          </cell>
          <cell r="Q150">
            <v>6.7601117619662805</v>
          </cell>
          <cell r="R150">
            <v>6.9605335887737976</v>
          </cell>
          <cell r="T150">
            <v>1.2793393868573781</v>
          </cell>
        </row>
        <row r="152">
          <cell r="P152" t="str">
            <v>GC45</v>
          </cell>
          <cell r="Q152" t="str">
            <v>GC45</v>
          </cell>
          <cell r="R152" t="str">
            <v>GC45</v>
          </cell>
          <cell r="T152" t="str">
            <v>BWFH22</v>
          </cell>
        </row>
        <row r="153">
          <cell r="P153">
            <v>6.4543333581906062</v>
          </cell>
          <cell r="Q153">
            <v>6.6250181346947361</v>
          </cell>
          <cell r="R153">
            <v>6.9950567802813399</v>
          </cell>
          <cell r="T153">
            <v>1.0347956525192394</v>
          </cell>
        </row>
        <row r="154">
          <cell r="J154" t="str">
            <v>BWFi23</v>
          </cell>
          <cell r="K154" t="str">
            <v>BWFi23</v>
          </cell>
          <cell r="L154" t="str">
            <v>BWFi23</v>
          </cell>
        </row>
        <row r="155">
          <cell r="J155">
            <v>0.10146920180037866</v>
          </cell>
          <cell r="K155">
            <v>9.9027527557391512E-2</v>
          </cell>
          <cell r="L155">
            <v>0.10303849226713636</v>
          </cell>
          <cell r="P155" t="str">
            <v>GC48</v>
          </cell>
          <cell r="Q155" t="str">
            <v>GC48</v>
          </cell>
          <cell r="R155" t="str">
            <v>GC48</v>
          </cell>
          <cell r="S155" t="str">
            <v>BWFi23</v>
          </cell>
          <cell r="T155" t="str">
            <v>BWFi23</v>
          </cell>
        </row>
        <row r="156">
          <cell r="P156">
            <v>6.6338468895142491</v>
          </cell>
          <cell r="Q156">
            <v>6.8543974464528681</v>
          </cell>
          <cell r="R156">
            <v>6.6282312977890578</v>
          </cell>
          <cell r="S156">
            <v>1.5736992773927063</v>
          </cell>
          <cell r="T156">
            <v>1.9873082469189041</v>
          </cell>
        </row>
        <row r="157">
          <cell r="J157" t="str">
            <v>BWFL23</v>
          </cell>
          <cell r="K157" t="str">
            <v>BWFL23</v>
          </cell>
          <cell r="L157" t="str">
            <v>BWFL23</v>
          </cell>
        </row>
        <row r="158">
          <cell r="J158">
            <v>9.9309593832000526E-2</v>
          </cell>
          <cell r="K158">
            <v>9.7541969966399716E-2</v>
          </cell>
          <cell r="L158">
            <v>0.10431837152704741</v>
          </cell>
          <cell r="P158" t="str">
            <v>GC50</v>
          </cell>
          <cell r="Q158" t="str">
            <v>GC50</v>
          </cell>
          <cell r="R158" t="str">
            <v>GC50</v>
          </cell>
          <cell r="S158" t="str">
            <v>BWFL23</v>
          </cell>
          <cell r="T158" t="str">
            <v>BWFL23</v>
          </cell>
        </row>
        <row r="159">
          <cell r="P159">
            <v>6.4030952711859612</v>
          </cell>
          <cell r="Q159">
            <v>6.507949044155553</v>
          </cell>
          <cell r="R159">
            <v>6.9773672445496837</v>
          </cell>
          <cell r="S159">
            <v>1.7997456329065373</v>
          </cell>
          <cell r="T159">
            <v>2.2398518592108152</v>
          </cell>
        </row>
        <row r="167">
          <cell r="P167" t="str">
            <v>BWFi23</v>
          </cell>
          <cell r="Q167" t="str">
            <v>BWFi23</v>
          </cell>
          <cell r="R167" t="str">
            <v>BWFi23</v>
          </cell>
        </row>
        <row r="168">
          <cell r="P168">
            <v>1.1413658813561369</v>
          </cell>
          <cell r="Q168">
            <v>1.2257211112348205</v>
          </cell>
          <cell r="R168">
            <v>1.3872956852519569</v>
          </cell>
        </row>
        <row r="170">
          <cell r="P170" t="str">
            <v>BWFL23</v>
          </cell>
          <cell r="Q170" t="str">
            <v>BWFL23</v>
          </cell>
          <cell r="R170" t="str">
            <v>BWFL23</v>
          </cell>
        </row>
        <row r="171">
          <cell r="P171">
            <v>1.3429081905723086</v>
          </cell>
          <cell r="Q171">
            <v>1.3931217894405259</v>
          </cell>
          <cell r="R171">
            <v>1.5571042859807638</v>
          </cell>
        </row>
      </sheetData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"/>
      <sheetName val="Manual"/>
      <sheetName val="Valuation rates"/>
      <sheetName val="Rates"/>
      <sheetName val="Average rates 1"/>
      <sheetName val="Average rates 2"/>
      <sheetName val="Unweighed Indices"/>
      <sheetName val="Weights"/>
      <sheetName val="NCD Index"/>
      <sheetName val="Composite"/>
      <sheetName val="Call Ix Perf"/>
      <sheetName val="TB Index"/>
      <sheetName val="NCD3 Ix Perf"/>
      <sheetName val="NCD6 Ix Perf"/>
      <sheetName val="NCD12 Ix Perf"/>
      <sheetName val="NCD Ix Perf"/>
      <sheetName val="TB3 Ix Perf"/>
      <sheetName val="TB6 Ix Perf"/>
      <sheetName val="TB12 Ix Perf"/>
      <sheetName val="TB Ix Perf"/>
      <sheetName val="MM Ix Perf"/>
      <sheetName val="Duration"/>
      <sheetName val="Summary of Output"/>
      <sheetName val="Month end Indices"/>
      <sheetName val="Exchange rate"/>
      <sheetName val="Sheet3"/>
      <sheetName val="Rebased Index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D6">
            <v>236.72739490125292</v>
          </cell>
          <cell r="E6">
            <v>235.70582139181843</v>
          </cell>
          <cell r="F6">
            <v>233.73329317015893</v>
          </cell>
          <cell r="G6">
            <v>231.02814954816466</v>
          </cell>
          <cell r="H6">
            <v>226.17802618683231</v>
          </cell>
          <cell r="P6">
            <v>234.05745817291765</v>
          </cell>
          <cell r="Q6">
            <v>232.89580855134986</v>
          </cell>
          <cell r="R6">
            <v>230.67763441050008</v>
          </cell>
          <cell r="S6">
            <v>227.71782660939397</v>
          </cell>
          <cell r="T6">
            <v>222.39056000829686</v>
          </cell>
        </row>
        <row r="7">
          <cell r="AC7">
            <v>15</v>
          </cell>
          <cell r="AD7">
            <v>15</v>
          </cell>
          <cell r="AE7">
            <v>15</v>
          </cell>
          <cell r="AF7">
            <v>15</v>
          </cell>
          <cell r="AG7">
            <v>15</v>
          </cell>
        </row>
        <row r="8">
          <cell r="D8">
            <v>194.42655433959513</v>
          </cell>
          <cell r="E8">
            <v>193.78556165205308</v>
          </cell>
          <cell r="F8">
            <v>192.56288932085502</v>
          </cell>
          <cell r="G8">
            <v>190.93713542257902</v>
          </cell>
          <cell r="H8">
            <v>188.30773856795886</v>
          </cell>
          <cell r="P8">
            <v>194.42655433959513</v>
          </cell>
          <cell r="Q8">
            <v>193.78556165205308</v>
          </cell>
          <cell r="R8">
            <v>192.56288932085502</v>
          </cell>
          <cell r="S8">
            <v>190.93713542257902</v>
          </cell>
          <cell r="T8">
            <v>188.30773856795886</v>
          </cell>
        </row>
        <row r="9">
          <cell r="AC9">
            <v>4.5943224301730616</v>
          </cell>
          <cell r="AD9">
            <v>4.5943224301730616</v>
          </cell>
          <cell r="AE9">
            <v>4.6117388677812601</v>
          </cell>
          <cell r="AF9">
            <v>4.8948255865392882</v>
          </cell>
          <cell r="AG9">
            <v>5.0655975168438134</v>
          </cell>
        </row>
        <row r="10">
          <cell r="D10">
            <v>224.73885810384471</v>
          </cell>
          <cell r="E10">
            <v>223.90510975008561</v>
          </cell>
          <cell r="F10">
            <v>222.27412286055858</v>
          </cell>
          <cell r="G10">
            <v>219.95364820696102</v>
          </cell>
          <cell r="H10">
            <v>215.55638131275617</v>
          </cell>
          <cell r="P10">
            <v>223.11339921088833</v>
          </cell>
          <cell r="Q10">
            <v>222.24770823744277</v>
          </cell>
          <cell r="R10">
            <v>220.57851129585774</v>
          </cell>
          <cell r="S10">
            <v>218.24070708882721</v>
          </cell>
          <cell r="T10">
            <v>213.7885931691566</v>
          </cell>
        </row>
        <row r="11">
          <cell r="AC11">
            <v>2.1892647569547177</v>
          </cell>
          <cell r="AD11">
            <v>2.1892647569547177</v>
          </cell>
          <cell r="AE11">
            <v>2.1975639552863186</v>
          </cell>
          <cell r="AF11">
            <v>2.3324590972704127</v>
          </cell>
          <cell r="AG11">
            <v>2.4138345283976403</v>
          </cell>
        </row>
        <row r="12">
          <cell r="D12">
            <v>236.32444474130921</v>
          </cell>
          <cell r="E12">
            <v>235.34122189151907</v>
          </cell>
          <cell r="F12">
            <v>233.44889130563266</v>
          </cell>
          <cell r="G12">
            <v>230.87568572643605</v>
          </cell>
          <cell r="H12">
            <v>226.09681888447543</v>
          </cell>
          <cell r="P12">
            <v>233.75400081894088</v>
          </cell>
          <cell r="Q12">
            <v>232.6765400370403</v>
          </cell>
          <cell r="R12">
            <v>230.5989381063217</v>
          </cell>
          <cell r="S12">
            <v>227.85963755448191</v>
          </cell>
          <cell r="T12">
            <v>222.90949155005273</v>
          </cell>
        </row>
        <row r="13">
          <cell r="AC13">
            <v>21.762642798318918</v>
          </cell>
          <cell r="AD13">
            <v>21.762642798318918</v>
          </cell>
          <cell r="AE13">
            <v>21.845141951621081</v>
          </cell>
          <cell r="AF13">
            <v>23.186082914061775</v>
          </cell>
          <cell r="AG13">
            <v>23.99500492066478</v>
          </cell>
        </row>
        <row r="14">
          <cell r="D14">
            <v>250.302881618246</v>
          </cell>
          <cell r="E14">
            <v>249.19801706056799</v>
          </cell>
          <cell r="F14">
            <v>247.06950782151171</v>
          </cell>
          <cell r="G14">
            <v>244.16128747633746</v>
          </cell>
          <cell r="H14">
            <v>238.93758411178547</v>
          </cell>
          <cell r="P14">
            <v>246.68739913824791</v>
          </cell>
          <cell r="Q14">
            <v>245.3673972476893</v>
          </cell>
          <cell r="R14">
            <v>242.82576587812966</v>
          </cell>
          <cell r="S14">
            <v>239.48473595756067</v>
          </cell>
          <cell r="T14">
            <v>233.58088911151495</v>
          </cell>
        </row>
        <row r="15">
          <cell r="AC15">
            <v>7.2144778337845858</v>
          </cell>
          <cell r="AD15">
            <v>7.2144778337845858</v>
          </cell>
          <cell r="AE15">
            <v>7.0752394872683739</v>
          </cell>
          <cell r="AF15">
            <v>7.2818136109558784</v>
          </cell>
          <cell r="AG15">
            <v>6.8032100062888041</v>
          </cell>
        </row>
        <row r="16">
          <cell r="D16">
            <v>237.19217821697757</v>
          </cell>
          <cell r="E16">
            <v>236.20325081496742</v>
          </cell>
          <cell r="F16">
            <v>234.29665391970352</v>
          </cell>
          <cell r="G16">
            <v>231.68657751798827</v>
          </cell>
          <cell r="H16">
            <v>227.00041458471321</v>
          </cell>
          <cell r="P16">
            <v>234.61046307046857</v>
          </cell>
          <cell r="Q16">
            <v>233.47109821779478</v>
          </cell>
          <cell r="R16">
            <v>231.27849681352069</v>
          </cell>
          <cell r="S16">
            <v>228.37332882460817</v>
          </cell>
          <cell r="T16">
            <v>223.22514376026862</v>
          </cell>
        </row>
        <row r="17">
          <cell r="AC17">
            <v>12.736565737549862</v>
          </cell>
          <cell r="AD17">
            <v>12.736565737549862</v>
          </cell>
          <cell r="AE17">
            <v>13.264460508771419</v>
          </cell>
          <cell r="AF17">
            <v>12.999385779558272</v>
          </cell>
          <cell r="AG17">
            <v>12.894699581150471</v>
          </cell>
        </row>
        <row r="18">
          <cell r="D18">
            <v>238.25397397431172</v>
          </cell>
          <cell r="E18">
            <v>237.21188736391667</v>
          </cell>
          <cell r="F18">
            <v>235.20089508765489</v>
          </cell>
          <cell r="G18">
            <v>232.40387032347533</v>
          </cell>
          <cell r="H18">
            <v>227.12571420277783</v>
          </cell>
          <cell r="P18">
            <v>236.78733331202352</v>
          </cell>
          <cell r="Q18">
            <v>235.66026197688683</v>
          </cell>
          <cell r="R18">
            <v>233.58508055594214</v>
          </cell>
          <cell r="S18">
            <v>230.73042304423373</v>
          </cell>
          <cell r="T18">
            <v>225.36751826364062</v>
          </cell>
        </row>
        <row r="19">
          <cell r="AC19">
            <v>36.502726443218855</v>
          </cell>
          <cell r="AD19">
            <v>36.502726443218855</v>
          </cell>
          <cell r="AE19">
            <v>36.005855229271539</v>
          </cell>
          <cell r="AF19">
            <v>34.305433011614369</v>
          </cell>
          <cell r="AG19">
            <v>33.82765344665448</v>
          </cell>
        </row>
        <row r="20">
          <cell r="D20">
            <v>245.98362599017287</v>
          </cell>
          <cell r="E20">
            <v>244.84965208657079</v>
          </cell>
          <cell r="F20">
            <v>242.64751342867623</v>
          </cell>
          <cell r="G20">
            <v>239.58203341558001</v>
          </cell>
          <cell r="H20">
            <v>234.02648066204108</v>
          </cell>
          <cell r="P20">
            <v>243.39280634852187</v>
          </cell>
          <cell r="Q20">
            <v>242.13534913660706</v>
          </cell>
          <cell r="R20">
            <v>239.81060939805363</v>
          </cell>
          <cell r="S20">
            <v>236.60310003122783</v>
          </cell>
          <cell r="T20">
            <v>230.69702274876343</v>
          </cell>
        </row>
        <row r="22">
          <cell r="D22">
            <v>243.96858820056462</v>
          </cell>
          <cell r="E22">
            <v>242.85782717464636</v>
          </cell>
          <cell r="F22">
            <v>240.71049998483446</v>
          </cell>
          <cell r="G22">
            <v>237.77222397684017</v>
          </cell>
          <cell r="H22">
            <v>232.4889027639187</v>
          </cell>
          <cell r="P22">
            <v>239.46412178549113</v>
          </cell>
          <cell r="Q22">
            <v>238.17192741868701</v>
          </cell>
          <cell r="R22">
            <v>235.67785944586049</v>
          </cell>
          <cell r="S22">
            <v>232.38214299085979</v>
          </cell>
          <cell r="T22">
            <v>226.35871130161789</v>
          </cell>
        </row>
        <row r="24">
          <cell r="D24">
            <v>236.43630143997967</v>
          </cell>
          <cell r="E24">
            <v>235.39846236050226</v>
          </cell>
          <cell r="F24">
            <v>233.39304661960949</v>
          </cell>
          <cell r="G24">
            <v>230.64120395034959</v>
          </cell>
          <cell r="H24">
            <v>225.69787467001254</v>
          </cell>
          <cell r="P24">
            <v>236.43630143997967</v>
          </cell>
          <cell r="Q24">
            <v>235.39846236050226</v>
          </cell>
          <cell r="R24">
            <v>233.39304661960949</v>
          </cell>
          <cell r="S24">
            <v>230.64120395034959</v>
          </cell>
          <cell r="T24">
            <v>225.69787467001254</v>
          </cell>
        </row>
        <row r="27">
          <cell r="AC27">
            <v>0.15</v>
          </cell>
        </row>
        <row r="29">
          <cell r="AC29">
            <v>2.1133883178796085</v>
          </cell>
        </row>
        <row r="31">
          <cell r="AC31">
            <v>1.9922309288287932</v>
          </cell>
        </row>
        <row r="33">
          <cell r="AC33">
            <v>39.426654536287771</v>
          </cell>
        </row>
        <row r="35">
          <cell r="D35">
            <v>0.43341038562485501</v>
          </cell>
          <cell r="E35">
            <v>1.2809906926328551</v>
          </cell>
          <cell r="F35">
            <v>2.4669051646886375</v>
          </cell>
          <cell r="G35">
            <v>4.6641881584493117</v>
          </cell>
          <cell r="H35">
            <v>2.4669051646886375</v>
          </cell>
          <cell r="I35">
            <v>5.3965480577216729</v>
          </cell>
          <cell r="J35">
            <v>6.382504416858148</v>
          </cell>
          <cell r="P35">
            <v>0.49878511287662075</v>
          </cell>
          <cell r="Q35">
            <v>1.4651718494750332</v>
          </cell>
          <cell r="R35">
            <v>2.7839856272640962</v>
          </cell>
          <cell r="S35">
            <v>5.2461301253909021</v>
          </cell>
          <cell r="T35">
            <v>2.7839856272640962</v>
          </cell>
          <cell r="U35">
            <v>5.1911956902354284</v>
          </cell>
          <cell r="V35">
            <v>6.1692009453914176</v>
          </cell>
          <cell r="AC35">
            <v>3.3186598035409092</v>
          </cell>
        </row>
        <row r="37">
          <cell r="D37">
            <v>0.33077422387792765</v>
          </cell>
          <cell r="E37">
            <v>0.9678214869505819</v>
          </cell>
          <cell r="F37">
            <v>1.827522398559811</v>
          </cell>
          <cell r="G37">
            <v>3.2493703223078318</v>
          </cell>
          <cell r="H37">
            <v>1.827522398559811</v>
          </cell>
          <cell r="I37">
            <v>3.7099875399168925</v>
          </cell>
          <cell r="J37">
            <v>4.5264027105310412</v>
          </cell>
          <cell r="P37">
            <v>0.33077422387792765</v>
          </cell>
          <cell r="Q37">
            <v>0.9678214869505819</v>
          </cell>
          <cell r="R37">
            <v>1.827522398559811</v>
          </cell>
          <cell r="S37">
            <v>3.2493703223078318</v>
          </cell>
          <cell r="T37">
            <v>1.827522398559811</v>
          </cell>
          <cell r="U37">
            <v>3.7099875399168925</v>
          </cell>
          <cell r="V37">
            <v>4.5264027105310412</v>
          </cell>
          <cell r="AC37">
            <v>11.590274821170375</v>
          </cell>
        </row>
        <row r="39">
          <cell r="D39">
            <v>0.37236682748762462</v>
          </cell>
          <cell r="E39">
            <v>1.1088718792661156</v>
          </cell>
          <cell r="F39">
            <v>2.1755537750304255</v>
          </cell>
          <cell r="G39">
            <v>4.2598955944456396</v>
          </cell>
          <cell r="H39">
            <v>2.1755537750304255</v>
          </cell>
          <cell r="I39">
            <v>4.8605020836743007</v>
          </cell>
          <cell r="J39">
            <v>7.5909394681817455</v>
          </cell>
          <cell r="P39">
            <v>0.38951626557186536</v>
          </cell>
          <cell r="Q39">
            <v>1.1491998473190268</v>
          </cell>
          <cell r="R39">
            <v>2.2327145962177664</v>
          </cell>
          <cell r="S39">
            <v>4.3616948423219393</v>
          </cell>
          <cell r="T39">
            <v>2.2327145962177664</v>
          </cell>
          <cell r="U39">
            <v>4.7578353140603102</v>
          </cell>
          <cell r="V39">
            <v>5.7892850922275141</v>
          </cell>
          <cell r="AC39">
            <v>66.130772739631482</v>
          </cell>
        </row>
        <row r="41">
          <cell r="D41">
            <v>0.41778607329716611</v>
          </cell>
          <cell r="E41">
            <v>1.2317700116690089</v>
          </cell>
          <cell r="F41">
            <v>2.3600402085342864</v>
          </cell>
          <cell r="G41">
            <v>4.5235602638264538</v>
          </cell>
          <cell r="H41">
            <v>2.3600402085342864</v>
          </cell>
          <cell r="I41">
            <v>6.629038106977192</v>
          </cell>
          <cell r="J41">
            <v>6.9362770442977117</v>
          </cell>
          <cell r="P41">
            <v>0.46307237580938132</v>
          </cell>
          <cell r="Q41">
            <v>1.368203487201014</v>
          </cell>
          <cell r="R41">
            <v>2.5868395683064316</v>
          </cell>
          <cell r="S41">
            <v>4.8649831792618281</v>
          </cell>
          <cell r="T41">
            <v>2.5868395683064316</v>
          </cell>
          <cell r="U41">
            <v>5.0794997253507113</v>
          </cell>
          <cell r="V41">
            <v>6.1353445447596355</v>
          </cell>
          <cell r="AC41">
            <v>124.72198114733894</v>
          </cell>
        </row>
        <row r="43">
          <cell r="D43">
            <v>0.44336811773646456</v>
          </cell>
          <cell r="E43">
            <v>1.3086899412412034</v>
          </cell>
          <cell r="F43">
            <v>2.5153840747599077</v>
          </cell>
          <cell r="G43">
            <v>4.7565968111334733</v>
          </cell>
          <cell r="H43">
            <v>2.5153840747599077</v>
          </cell>
          <cell r="I43">
            <v>7.2866899926659956</v>
          </cell>
          <cell r="J43">
            <v>7.5128071615720327</v>
          </cell>
          <cell r="P43">
            <v>0.53796955315383865</v>
          </cell>
          <cell r="Q43">
            <v>1.590289747940643</v>
          </cell>
          <cell r="R43">
            <v>3.0075667043613308</v>
          </cell>
          <cell r="S43">
            <v>5.6111225865210779</v>
          </cell>
          <cell r="T43">
            <v>3.0075667043613308</v>
          </cell>
          <cell r="U43">
            <v>5.5721787152561708</v>
          </cell>
          <cell r="V43">
            <v>6.6362003842051376</v>
          </cell>
        </row>
        <row r="45">
          <cell r="D45">
            <v>0.41867645707587275</v>
          </cell>
          <cell r="E45">
            <v>1.2358368115092278</v>
          </cell>
          <cell r="F45">
            <v>2.3763140523588744</v>
          </cell>
          <cell r="G45">
            <v>4.4897555147243695</v>
          </cell>
          <cell r="H45">
            <v>2.3763140523588744</v>
          </cell>
          <cell r="I45">
            <v>4.0645834390713897</v>
          </cell>
          <cell r="J45">
            <v>5.8167320428824221</v>
          </cell>
          <cell r="P45">
            <v>0.48801109061085146</v>
          </cell>
          <cell r="Q45">
            <v>1.4406727399453922</v>
          </cell>
          <cell r="R45">
            <v>2.7311132512547243</v>
          </cell>
          <cell r="S45">
            <v>5.1003749480959648</v>
          </cell>
          <cell r="T45">
            <v>2.7311132512547243</v>
          </cell>
          <cell r="U45">
            <v>5.1944439498951445</v>
          </cell>
          <cell r="V45">
            <v>6.2163583567851122</v>
          </cell>
        </row>
        <row r="47">
          <cell r="D47">
            <v>0.43930623459706997</v>
          </cell>
          <cell r="E47">
            <v>1.2980728179282641</v>
          </cell>
          <cell r="F47">
            <v>2.5172143831743599</v>
          </cell>
          <cell r="G47">
            <v>4.8996036448777369</v>
          </cell>
          <cell r="H47">
            <v>2.5172143831743599</v>
          </cell>
          <cell r="I47">
            <v>5.5046057419935401</v>
          </cell>
          <cell r="J47">
            <v>6.485718643035332</v>
          </cell>
          <cell r="P47">
            <v>0.47826108894304387</v>
          </cell>
          <cell r="Q47">
            <v>1.3709149353460015</v>
          </cell>
          <cell r="R47">
            <v>2.6251025711631515</v>
          </cell>
          <cell r="S47">
            <v>5.0671965225368876</v>
          </cell>
          <cell r="T47">
            <v>2.6251025711631515</v>
          </cell>
          <cell r="U47">
            <v>5.4255641073246874</v>
          </cell>
          <cell r="V47">
            <v>6.4121909816592604</v>
          </cell>
        </row>
        <row r="49">
          <cell r="D49">
            <v>0.46313069834429399</v>
          </cell>
          <cell r="E49">
            <v>1.3748801767454522</v>
          </cell>
          <cell r="F49">
            <v>2.6719835721106033</v>
          </cell>
          <cell r="G49">
            <v>5.1093129693298156</v>
          </cell>
          <cell r="H49">
            <v>2.6719835721106033</v>
          </cell>
          <cell r="I49">
            <v>5.7842347148754358</v>
          </cell>
          <cell r="J49">
            <v>6.7767774334008379</v>
          </cell>
          <cell r="P49">
            <v>0.5193199656302161</v>
          </cell>
          <cell r="Q49">
            <v>1.4937608304569583</v>
          </cell>
          <cell r="R49">
            <v>2.8696607594735246</v>
          </cell>
          <cell r="S49">
            <v>5.5032281944897843</v>
          </cell>
          <cell r="T49">
            <v>2.8696607594735246</v>
          </cell>
          <cell r="U49">
            <v>5.6261347687492913</v>
          </cell>
          <cell r="V49">
            <v>6.6234298031516259</v>
          </cell>
        </row>
        <row r="51">
          <cell r="D51">
            <v>0.45737089837318834</v>
          </cell>
          <cell r="E51">
            <v>1.3535297446249483</v>
          </cell>
          <cell r="F51">
            <v>2.6060084395425509</v>
          </cell>
          <cell r="G51">
            <v>4.9377347908527991</v>
          </cell>
          <cell r="H51">
            <v>2.6060084395425509</v>
          </cell>
          <cell r="I51">
            <v>5.4857653143531859</v>
          </cell>
          <cell r="J51">
            <v>6.5223929569896422</v>
          </cell>
          <cell r="P51">
            <v>0.5425468823336832</v>
          </cell>
          <cell r="Q51">
            <v>1.6065413817543561</v>
          </cell>
          <cell r="R51">
            <v>3.047557227712594</v>
          </cell>
          <cell r="S51">
            <v>5.7896647354607866</v>
          </cell>
          <cell r="T51">
            <v>3.047557227712594</v>
          </cell>
          <cell r="U51">
            <v>5.2696283050735593</v>
          </cell>
          <cell r="V51">
            <v>6.2289717120667554</v>
          </cell>
        </row>
        <row r="53">
          <cell r="D53">
            <v>0.44088609121328837</v>
          </cell>
          <cell r="E53">
            <v>1.3039183747963756</v>
          </cell>
          <cell r="F53">
            <v>2.5126028612292517</v>
          </cell>
          <cell r="G53">
            <v>4.7578767791533361</v>
          </cell>
          <cell r="H53">
            <v>2.5126028612292517</v>
          </cell>
          <cell r="I53">
            <v>5.3297833196871869</v>
          </cell>
          <cell r="J53">
            <v>6.3197023514610873</v>
          </cell>
          <cell r="P53">
            <v>0.44088609121328837</v>
          </cell>
          <cell r="Q53">
            <v>1.3039183747963756</v>
          </cell>
          <cell r="R53">
            <v>2.5126028612292517</v>
          </cell>
          <cell r="S53">
            <v>4.7578767791533361</v>
          </cell>
          <cell r="T53">
            <v>2.5126028612292517</v>
          </cell>
          <cell r="U53">
            <v>5.3297833196871869</v>
          </cell>
          <cell r="V53">
            <v>6.3197023514610873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effective"/>
      <sheetName val="weights"/>
      <sheetName val="Index  ey"/>
      <sheetName val="Call Ix Perf"/>
      <sheetName val="TB3 Ix Perf"/>
      <sheetName val="TB6 Ix Perf"/>
      <sheetName val="TB12 Ix Perf"/>
      <sheetName val="MM Ix Perf"/>
      <sheetName val="output"/>
      <sheetName val="T-TBs"/>
      <sheetName val="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>
            <v>547.96868233510554</v>
          </cell>
          <cell r="E5">
            <v>544.94994870901485</v>
          </cell>
          <cell r="F5">
            <v>539.56171224308343</v>
          </cell>
          <cell r="G5">
            <v>532.2138016503875</v>
          </cell>
          <cell r="H5">
            <v>519.22884704549563</v>
          </cell>
          <cell r="N5">
            <v>557.51253043772624</v>
          </cell>
          <cell r="O5">
            <v>554.89981893210233</v>
          </cell>
          <cell r="P5">
            <v>549.98765011606247</v>
          </cell>
          <cell r="Q5">
            <v>543.15627304166492</v>
          </cell>
          <cell r="R5">
            <v>531.16317388419941</v>
          </cell>
        </row>
        <row r="7">
          <cell r="D7">
            <v>407.36547398275491</v>
          </cell>
          <cell r="E7">
            <v>405.92798273147719</v>
          </cell>
          <cell r="F7">
            <v>403.3519674414469</v>
          </cell>
          <cell r="G7">
            <v>399.76717213316618</v>
          </cell>
          <cell r="H7">
            <v>394.20567859666102</v>
          </cell>
          <cell r="N7">
            <v>407.36547398275491</v>
          </cell>
          <cell r="O7">
            <v>405.92798273147719</v>
          </cell>
          <cell r="P7">
            <v>403.3519674414469</v>
          </cell>
          <cell r="Q7">
            <v>399.76717213316618</v>
          </cell>
          <cell r="R7">
            <v>394.20567859666102</v>
          </cell>
        </row>
        <row r="9">
          <cell r="D9">
            <v>538.05006060663845</v>
          </cell>
          <cell r="E9">
            <v>535.33012154370635</v>
          </cell>
          <cell r="F9">
            <v>530.5541316371573</v>
          </cell>
          <cell r="G9">
            <v>523.95209599431064</v>
          </cell>
          <cell r="H9">
            <v>511.80960424106019</v>
          </cell>
          <cell r="N9">
            <v>540.66787907610342</v>
          </cell>
          <cell r="O9">
            <v>538.14526328660861</v>
          </cell>
          <cell r="P9">
            <v>533.48728007694172</v>
          </cell>
          <cell r="Q9">
            <v>526.94601871869463</v>
          </cell>
          <cell r="R9">
            <v>514.93094481865637</v>
          </cell>
        </row>
        <row r="11">
          <cell r="D11">
            <v>563.98939218262797</v>
          </cell>
          <cell r="E11">
            <v>561.00017269894818</v>
          </cell>
          <cell r="F11">
            <v>555.51275333423087</v>
          </cell>
          <cell r="G11">
            <v>547.93693623188506</v>
          </cell>
          <cell r="H11">
            <v>534.21359538979118</v>
          </cell>
          <cell r="N11">
            <v>571.2527414477255</v>
          </cell>
          <cell r="O11">
            <v>568.51002572885318</v>
          </cell>
          <cell r="P11">
            <v>563.29762973847608</v>
          </cell>
          <cell r="Q11">
            <v>555.99286800639754</v>
          </cell>
          <cell r="R11">
            <v>542.91135052858419</v>
          </cell>
        </row>
        <row r="13">
          <cell r="D13">
            <v>592.72065355815141</v>
          </cell>
          <cell r="E13">
            <v>589.14500484007033</v>
          </cell>
          <cell r="F13">
            <v>582.80293384186098</v>
          </cell>
          <cell r="G13">
            <v>574.22291342773099</v>
          </cell>
          <cell r="H13">
            <v>559.04668250061547</v>
          </cell>
          <cell r="N13">
            <v>608.23887063574989</v>
          </cell>
          <cell r="O13">
            <v>605.28042847271604</v>
          </cell>
          <cell r="P13">
            <v>599.68599010840694</v>
          </cell>
          <cell r="Q13">
            <v>591.93954831421706</v>
          </cell>
          <cell r="R13">
            <v>578.34176559477635</v>
          </cell>
        </row>
        <row r="20">
          <cell r="D20">
            <v>0.55394695113597514</v>
          </cell>
          <cell r="E20">
            <v>1.5581109447281527</v>
          </cell>
          <cell r="F20">
            <v>2.9602540625332185</v>
          </cell>
          <cell r="G20">
            <v>5.5350998799748252</v>
          </cell>
          <cell r="H20">
            <v>2.9602540625332185</v>
          </cell>
          <cell r="I20">
            <v>5.465156123233128</v>
          </cell>
          <cell r="J20">
            <v>6.4169367503070562</v>
          </cell>
          <cell r="K20">
            <v>6.5497939692910734</v>
          </cell>
          <cell r="N20">
            <v>0.47084382017856807</v>
          </cell>
          <cell r="O20">
            <v>1.3681907802976623</v>
          </cell>
          <cell r="P20">
            <v>2.6431172958137017</v>
          </cell>
          <cell r="Q20">
            <v>4.9606896428537661</v>
          </cell>
          <cell r="R20">
            <v>2.6431172958137017</v>
          </cell>
          <cell r="S20">
            <v>5.6518991443861744</v>
          </cell>
          <cell r="T20">
            <v>6.5922817457160221</v>
          </cell>
          <cell r="U20">
            <v>6.5397619895084969</v>
          </cell>
        </row>
        <row r="22">
          <cell r="D22">
            <v>0.35412470005267149</v>
          </cell>
          <cell r="E22">
            <v>0.99503829540403821</v>
          </cell>
          <cell r="F22">
            <v>1.9006817916148666</v>
          </cell>
          <cell r="G22">
            <v>3.3383069043910307</v>
          </cell>
          <cell r="H22">
            <v>1.9006817916148666</v>
          </cell>
          <cell r="I22">
            <v>3.6768075206797812</v>
          </cell>
          <cell r="J22">
            <v>4.4829610460928704</v>
          </cell>
          <cell r="K22">
            <v>4.6069861699480796</v>
          </cell>
          <cell r="N22">
            <v>0.35412470005267149</v>
          </cell>
          <cell r="O22">
            <v>0.99503829540403821</v>
          </cell>
          <cell r="P22">
            <v>1.9006817916148666</v>
          </cell>
          <cell r="Q22">
            <v>3.3383069043910307</v>
          </cell>
          <cell r="R22">
            <v>1.9006817916148666</v>
          </cell>
          <cell r="S22">
            <v>3.6768075206797812</v>
          </cell>
          <cell r="T22">
            <v>4.4829610460928704</v>
          </cell>
          <cell r="U22">
            <v>4.6069861699480796</v>
          </cell>
        </row>
        <row r="24">
          <cell r="D24">
            <v>0.50808631038521401</v>
          </cell>
          <cell r="E24">
            <v>1.4128490426321916</v>
          </cell>
          <cell r="F24">
            <v>2.6906972450551958</v>
          </cell>
          <cell r="G24">
            <v>5.1269956929567817</v>
          </cell>
          <cell r="H24">
            <v>2.6906972450551958</v>
          </cell>
          <cell r="I24">
            <v>5.3869678479322447</v>
          </cell>
          <cell r="J24">
            <v>6.3790097844803606</v>
          </cell>
          <cell r="K24">
            <v>6.4957251509719871</v>
          </cell>
          <cell r="N24">
            <v>0.46876112484730559</v>
          </cell>
          <cell r="O24">
            <v>1.3459737968121832</v>
          </cell>
          <cell r="P24">
            <v>2.6040353034214814</v>
          </cell>
          <cell r="Q24">
            <v>4.9981331509433513</v>
          </cell>
          <cell r="R24">
            <v>2.6040353034214814</v>
          </cell>
          <cell r="S24">
            <v>5.4316373988148259</v>
          </cell>
          <cell r="T24">
            <v>6.4133108120637106</v>
          </cell>
          <cell r="U24">
            <v>6.4932948993695616</v>
          </cell>
        </row>
        <row r="26">
          <cell r="D26">
            <v>0.53283753359625319</v>
          </cell>
          <cell r="E26">
            <v>1.5259125551159158</v>
          </cell>
          <cell r="F26">
            <v>2.9296174229710203</v>
          </cell>
          <cell r="G26">
            <v>5.5737624519104134</v>
          </cell>
          <cell r="H26">
            <v>2.9296174229710203</v>
          </cell>
          <cell r="I26">
            <v>5.5899308009588644</v>
          </cell>
          <cell r="J26">
            <v>6.5799834699918458</v>
          </cell>
          <cell r="K26">
            <v>6.7685258649303082</v>
          </cell>
          <cell r="N26">
            <v>0.48243928774274192</v>
          </cell>
          <cell r="O26">
            <v>1.4122395141166866</v>
          </cell>
          <cell r="P26">
            <v>2.7446167602913185</v>
          </cell>
          <cell r="Q26">
            <v>5.2202612620914746</v>
          </cell>
          <cell r="R26">
            <v>2.7446167602913185</v>
          </cell>
          <cell r="S26">
            <v>5.7082116191304211</v>
          </cell>
          <cell r="T26">
            <v>6.6883276395834468</v>
          </cell>
          <cell r="U26">
            <v>6.7646278794076586</v>
          </cell>
        </row>
        <row r="28">
          <cell r="D28">
            <v>0.60692167271310105</v>
          </cell>
          <cell r="E28">
            <v>1.7017278294933158</v>
          </cell>
          <cell r="F28">
            <v>3.2213517952464077</v>
          </cell>
          <cell r="G28">
            <v>6.0234631760825996</v>
          </cell>
          <cell r="H28">
            <v>3.2213517952464077</v>
          </cell>
          <cell r="I28">
            <v>5.7903668769703431</v>
          </cell>
          <cell r="J28">
            <v>6.7601213779238112</v>
          </cell>
          <cell r="K28">
            <v>6.885154690930162</v>
          </cell>
          <cell r="N28">
            <v>0.48877214987750328</v>
          </cell>
          <cell r="O28">
            <v>1.4262265032732868</v>
          </cell>
          <cell r="P28">
            <v>2.7535450820867835</v>
          </cell>
          <cell r="Q28">
            <v>5.1694528770936721</v>
          </cell>
          <cell r="R28">
            <v>2.7535450820867835</v>
          </cell>
          <cell r="S28">
            <v>6.0655451594981979</v>
          </cell>
          <cell r="T28">
            <v>7.019829543113798</v>
          </cell>
          <cell r="U28">
            <v>6.8570931344784869</v>
          </cell>
        </row>
        <row r="36">
          <cell r="D36">
            <v>15</v>
          </cell>
          <cell r="E36">
            <v>15</v>
          </cell>
          <cell r="F36">
            <v>15</v>
          </cell>
          <cell r="G36">
            <v>15</v>
          </cell>
          <cell r="H36">
            <v>15</v>
          </cell>
        </row>
        <row r="38">
          <cell r="D38">
            <v>10.782795818879498</v>
          </cell>
          <cell r="E38">
            <v>10.782795818879498</v>
          </cell>
          <cell r="F38">
            <v>11.051055896813649</v>
          </cell>
          <cell r="G38">
            <v>10.447080416572211</v>
          </cell>
          <cell r="H38">
            <v>11.064318529862176</v>
          </cell>
        </row>
        <row r="40">
          <cell r="D40">
            <v>19.39223503662819</v>
          </cell>
          <cell r="E40">
            <v>19.39223503662819</v>
          </cell>
          <cell r="F40">
            <v>19.085219968736872</v>
          </cell>
          <cell r="G40">
            <v>20.498951650274538</v>
          </cell>
          <cell r="H40">
            <v>20.479836651352731</v>
          </cell>
        </row>
        <row r="42">
          <cell r="D42">
            <v>54.824969144492307</v>
          </cell>
          <cell r="E42">
            <v>54.824969144492307</v>
          </cell>
          <cell r="F42">
            <v>54.863724134449477</v>
          </cell>
          <cell r="G42">
            <v>54.05396793315326</v>
          </cell>
          <cell r="H42">
            <v>53.455844818785096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suzette@ijg.net" TargetMode="External"/><Relationship Id="rId1" Type="http://schemas.openxmlformats.org/officeDocument/2006/relationships/hyperlink" Target="mailto:leon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ric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35" t="str">
        <f>"Individual Equity Total Returns [N$,%]" &amp; TEXT(Map!$N$16, " mmmm yyyy")</f>
        <v>Individual Equity Total Returns [N$,%] June 2022</v>
      </c>
      <c r="C2" s="435"/>
      <c r="D2" s="435"/>
      <c r="E2" s="435"/>
      <c r="F2" s="435"/>
      <c r="G2" s="435"/>
      <c r="H2" s="494" t="s">
        <v>7</v>
      </c>
      <c r="I2" s="494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4"/>
      <c r="C4" s="385" t="s">
        <v>84</v>
      </c>
      <c r="D4" s="385" t="s">
        <v>109</v>
      </c>
      <c r="E4" s="386" t="s">
        <v>8</v>
      </c>
      <c r="F4" s="386" t="s">
        <v>9</v>
      </c>
      <c r="G4" s="386" t="s">
        <v>10</v>
      </c>
      <c r="H4" s="386" t="s">
        <v>11</v>
      </c>
      <c r="I4" s="386" t="s">
        <v>12</v>
      </c>
    </row>
    <row r="5" spans="2:11">
      <c r="B5" s="394" t="str">
        <f>'[10]Individual Returns'!B5</f>
        <v>FINANCIALS</v>
      </c>
      <c r="C5" s="395"/>
      <c r="D5" s="396"/>
      <c r="E5" s="397">
        <f>'[10]Individual Returns'!E5</f>
        <v>-13.827491824079422</v>
      </c>
      <c r="F5" s="397">
        <f>'[10]Individual Returns'!F5</f>
        <v>-15.91907539034699</v>
      </c>
      <c r="G5" s="397">
        <f>'[10]Individual Returns'!G5</f>
        <v>5.6153068057806621</v>
      </c>
      <c r="H5" s="397">
        <f>'[10]Individual Returns'!H5</f>
        <v>19.433864193917326</v>
      </c>
      <c r="I5" s="397">
        <f>'[10]Individual Returns'!I5</f>
        <v>5.6153068057806621</v>
      </c>
      <c r="J5" s="85"/>
    </row>
    <row r="6" spans="2:11">
      <c r="B6" s="87" t="str">
        <f>'[10]Individual Returns'!B6</f>
        <v>banks</v>
      </c>
      <c r="C6" s="398"/>
      <c r="D6" s="396"/>
      <c r="E6" s="21">
        <f>'[10]Individual Returns'!E6</f>
        <v>-13.370568858373661</v>
      </c>
      <c r="F6" s="21">
        <f>'[10]Individual Returns'!F6</f>
        <v>-15.39774371926794</v>
      </c>
      <c r="G6" s="21">
        <f>'[10]Individual Returns'!G6</f>
        <v>10.194093277406877</v>
      </c>
      <c r="H6" s="21">
        <f>'[10]Individual Returns'!H6</f>
        <v>24.844368324786782</v>
      </c>
      <c r="I6" s="21">
        <f>'[10]Individual Returns'!I6</f>
        <v>10.194093277406877</v>
      </c>
      <c r="J6" s="85"/>
    </row>
    <row r="7" spans="2:11">
      <c r="B7" s="57" t="str">
        <f>'[10]Individual Returns'!B7</f>
        <v>CGP</v>
      </c>
      <c r="C7" s="398">
        <f>'[10]Individual Returns'!C7</f>
        <v>1330</v>
      </c>
      <c r="D7" s="399">
        <f>'[10]Individual Returns'!D7</f>
        <v>1.0524945927019892E-3</v>
      </c>
      <c r="E7" s="22">
        <f>'[10]Individual Returns'!E7</f>
        <v>7.5244549999999993E-2</v>
      </c>
      <c r="F7" s="22">
        <f>'[10]Individual Returns'!F7</f>
        <v>-5</v>
      </c>
      <c r="G7" s="22">
        <f>'[10]Individual Returns'!G7</f>
        <v>5.6211180000000001</v>
      </c>
      <c r="H7" s="22">
        <f>'[10]Individual Returns'!H7</f>
        <v>7.7335409999999989</v>
      </c>
      <c r="I7" s="22">
        <f>'[10]Individual Returns'!I7</f>
        <v>5.6211180000000001</v>
      </c>
      <c r="J7" s="85"/>
    </row>
    <row r="8" spans="2:11">
      <c r="B8" s="57" t="str">
        <f>'[10]Individual Returns'!B8</f>
        <v>FST</v>
      </c>
      <c r="C8" s="398">
        <f>'[10]Individual Returns'!C8</f>
        <v>6237</v>
      </c>
      <c r="D8" s="399">
        <f>'[10]Individual Returns'!D8</f>
        <v>0.17843655336843506</v>
      </c>
      <c r="E8" s="22">
        <f>'[10]Individual Returns'!E8</f>
        <v>-13.865489999999999</v>
      </c>
      <c r="F8" s="22">
        <f>'[10]Individual Returns'!F8</f>
        <v>-19.491420000000002</v>
      </c>
      <c r="G8" s="22">
        <f>'[10]Individual Returns'!G8</f>
        <v>4.7013699999999998</v>
      </c>
      <c r="H8" s="22">
        <f>'[10]Individual Returns'!H8</f>
        <v>21.792449999999999</v>
      </c>
      <c r="I8" s="22">
        <f>'[10]Individual Returns'!I8</f>
        <v>4.7013699999999998</v>
      </c>
      <c r="J8" s="85"/>
    </row>
    <row r="9" spans="2:11">
      <c r="B9" s="57" t="str">
        <f>'[10]Individual Returns'!B9</f>
        <v>FNB*</v>
      </c>
      <c r="C9" s="398">
        <f>'[10]Individual Returns'!C9</f>
        <v>3050</v>
      </c>
      <c r="D9" s="399">
        <f>'[10]Individual Returns'!D9</f>
        <v>1.1430353483151956E-3</v>
      </c>
      <c r="E9" s="22">
        <f>'[10]Individual Returns'!E9</f>
        <v>0</v>
      </c>
      <c r="F9" s="22">
        <f>'[10]Individual Returns'!F9</f>
        <v>8.7502659999999999</v>
      </c>
      <c r="G9" s="22">
        <f>'[10]Individual Returns'!G9</f>
        <v>8.7502659999999999</v>
      </c>
      <c r="H9" s="22">
        <f>'[10]Individual Returns'!H9</f>
        <v>22.137779999999999</v>
      </c>
      <c r="I9" s="22">
        <f>'[10]Individual Returns'!I9</f>
        <v>8.7502659999999999</v>
      </c>
      <c r="J9" s="85"/>
    </row>
    <row r="10" spans="2:11">
      <c r="B10" s="57" t="str">
        <f>'[10]Individual Returns'!B10</f>
        <v>LHN</v>
      </c>
      <c r="C10" s="398">
        <f>'[10]Individual Returns'!C10</f>
        <v>300</v>
      </c>
      <c r="D10" s="399">
        <f>'[10]Individual Returns'!D10</f>
        <v>1.9256943923726347E-4</v>
      </c>
      <c r="E10" s="22">
        <f>'[10]Individual Returns'!E10</f>
        <v>0</v>
      </c>
      <c r="F10" s="22">
        <f>'[10]Individual Returns'!F10</f>
        <v>35.074039999999997</v>
      </c>
      <c r="G10" s="22">
        <f>'[10]Individual Returns'!G10</f>
        <v>72.288319999999999</v>
      </c>
      <c r="H10" s="22">
        <f>'[10]Individual Returns'!H10</f>
        <v>117.0431</v>
      </c>
      <c r="I10" s="22">
        <f>'[10]Individual Returns'!I10</f>
        <v>72.288319999999999</v>
      </c>
      <c r="J10" s="85"/>
    </row>
    <row r="11" spans="2:11">
      <c r="B11" s="57" t="str">
        <f>'[10]Individual Returns'!B11</f>
        <v>NBK</v>
      </c>
      <c r="C11" s="398">
        <f>'[10]Individual Returns'!C11</f>
        <v>20726</v>
      </c>
      <c r="D11" s="399">
        <f>'[10]Individual Returns'!D11</f>
        <v>4.3363842812134262E-2</v>
      </c>
      <c r="E11" s="22">
        <f>'[10]Individual Returns'!E11</f>
        <v>-12.695869999999998</v>
      </c>
      <c r="F11" s="22">
        <f>'[10]Individual Returns'!F11</f>
        <v>-8.1484470000000009</v>
      </c>
      <c r="G11" s="22">
        <f>'[10]Individual Returns'!G11</f>
        <v>22.197849999999999</v>
      </c>
      <c r="H11" s="22">
        <f>'[10]Individual Returns'!H11</f>
        <v>28.386210000000002</v>
      </c>
      <c r="I11" s="22">
        <f>'[10]Individual Returns'!I11</f>
        <v>22.197849999999999</v>
      </c>
      <c r="J11" s="85"/>
    </row>
    <row r="12" spans="2:11">
      <c r="B12" s="57" t="str">
        <f>'[10]Individual Returns'!B12</f>
        <v>SNO</v>
      </c>
      <c r="C12" s="398">
        <f>'[10]Individual Returns'!C12</f>
        <v>425</v>
      </c>
      <c r="D12" s="399">
        <f>'[10]Individual Returns'!D12</f>
        <v>1.9436432675322689E-4</v>
      </c>
      <c r="E12" s="22">
        <f>'[10]Individual Returns'!E12</f>
        <v>6.25</v>
      </c>
      <c r="F12" s="22">
        <f>'[10]Individual Returns'!F12</f>
        <v>-12.16667</v>
      </c>
      <c r="G12" s="22">
        <f>'[10]Individual Returns'!G12</f>
        <v>-28.357800000000001</v>
      </c>
      <c r="H12" s="22">
        <f>'[10]Individual Returns'!H12</f>
        <v>-31.606829999999995</v>
      </c>
      <c r="I12" s="22">
        <f>'[10]Individual Returns'!I12</f>
        <v>-28.357800000000001</v>
      </c>
      <c r="J12" s="85"/>
    </row>
    <row r="13" spans="2:11">
      <c r="B13" s="57" t="str">
        <f>'[10]Individual Returns'!B13</f>
        <v>SNB</v>
      </c>
      <c r="C13" s="398">
        <f>'[10]Individual Returns'!C13</f>
        <v>15516.999999999998</v>
      </c>
      <c r="D13" s="399">
        <f>'[10]Individual Returns'!D13</f>
        <v>0.12004156544482079</v>
      </c>
      <c r="E13" s="22">
        <f>'[10]Individual Returns'!E13</f>
        <v>-13.177040000000002</v>
      </c>
      <c r="F13" s="22">
        <f>'[10]Individual Returns'!F13</f>
        <v>-12.338710000000001</v>
      </c>
      <c r="G13" s="22">
        <f>'[10]Individual Returns'!G13</f>
        <v>14.039199999999999</v>
      </c>
      <c r="H13" s="22">
        <f>'[10]Individual Returns'!H13</f>
        <v>28.220749999999999</v>
      </c>
      <c r="I13" s="22">
        <f>'[10]Individual Returns'!I13</f>
        <v>14.039199999999999</v>
      </c>
      <c r="J13" s="85"/>
    </row>
    <row r="14" spans="2:11">
      <c r="B14" s="87" t="str">
        <f>'[10]Individual Returns'!B14</f>
        <v>insurance</v>
      </c>
      <c r="C14" s="398"/>
      <c r="D14" s="399"/>
      <c r="E14" s="21">
        <f>'[10]Individual Returns'!E14</f>
        <v>-13.89231</v>
      </c>
      <c r="F14" s="21">
        <f>'[10]Individual Returns'!F14</f>
        <v>-12.903110000000002</v>
      </c>
      <c r="G14" s="21">
        <f>'[10]Individual Returns'!G14</f>
        <v>-1.1315189999999999</v>
      </c>
      <c r="H14" s="21">
        <f>'[10]Individual Returns'!H14</f>
        <v>4.3423870000000004</v>
      </c>
      <c r="I14" s="21">
        <f>'[10]Individual Returns'!I14</f>
        <v>-1.1315189999999999</v>
      </c>
      <c r="J14" s="85"/>
    </row>
    <row r="15" spans="2:11">
      <c r="B15" s="57" t="str">
        <f>'[10]Individual Returns'!B15</f>
        <v>SNM</v>
      </c>
      <c r="C15" s="398">
        <f>'[10]Individual Returns'!C15</f>
        <v>25171</v>
      </c>
      <c r="D15" s="399">
        <f>'[10]Individual Returns'!D15</f>
        <v>6.0253678942642662E-3</v>
      </c>
      <c r="E15" s="22">
        <f>'[10]Individual Returns'!E15</f>
        <v>-13.89231</v>
      </c>
      <c r="F15" s="22">
        <f>'[10]Individual Returns'!F15</f>
        <v>-12.903110000000002</v>
      </c>
      <c r="G15" s="22">
        <f>'[10]Individual Returns'!G15</f>
        <v>-1.1315189999999999</v>
      </c>
      <c r="H15" s="22">
        <f>'[10]Individual Returns'!H15</f>
        <v>4.3423870000000004</v>
      </c>
      <c r="I15" s="22">
        <f>'[10]Individual Returns'!I15</f>
        <v>-1.1315189999999999</v>
      </c>
      <c r="J15" s="85"/>
    </row>
    <row r="16" spans="2:11">
      <c r="B16" s="87" t="str">
        <f>'[10]Individual Returns'!B16</f>
        <v>life assurance</v>
      </c>
      <c r="C16" s="398"/>
      <c r="D16" s="399"/>
      <c r="E16" s="21">
        <f>'[10]Individual Returns'!E16</f>
        <v>-18.010919327193339</v>
      </c>
      <c r="F16" s="21">
        <f>'[10]Individual Returns'!F16</f>
        <v>-20.624230454861891</v>
      </c>
      <c r="G16" s="21">
        <f>'[10]Individual Returns'!G16</f>
        <v>-10.171460653240517</v>
      </c>
      <c r="H16" s="21">
        <f>'[10]Individual Returns'!H16</f>
        <v>-7.9339235010074507</v>
      </c>
      <c r="I16" s="21">
        <f>'[10]Individual Returns'!I16</f>
        <v>-10.171460653240517</v>
      </c>
      <c r="J16" s="85"/>
    </row>
    <row r="17" spans="2:10">
      <c r="B17" s="57" t="str">
        <f>'[10]Individual Returns'!B17</f>
        <v>MMT</v>
      </c>
      <c r="C17" s="398">
        <f>'[10]Individual Returns'!C17</f>
        <v>1426</v>
      </c>
      <c r="D17" s="399">
        <f>'[10]Individual Returns'!D17</f>
        <v>8.4360919437721903E-3</v>
      </c>
      <c r="E17" s="22">
        <f>'[10]Individual Returns'!E17</f>
        <v>-9.8609349999999996</v>
      </c>
      <c r="F17" s="22">
        <f>'[10]Individual Returns'!F17</f>
        <v>-17.619869999999999</v>
      </c>
      <c r="G17" s="22">
        <f>'[10]Individual Returns'!G17</f>
        <v>-24.74934</v>
      </c>
      <c r="H17" s="22">
        <f>'[10]Individual Returns'!H17</f>
        <v>-26.8718</v>
      </c>
      <c r="I17" s="22">
        <f>'[10]Individual Returns'!I17</f>
        <v>-24.74934</v>
      </c>
      <c r="J17" s="85"/>
    </row>
    <row r="18" spans="2:10">
      <c r="B18" s="57" t="str">
        <f>'[10]Individual Returns'!B18</f>
        <v>OMM</v>
      </c>
      <c r="C18" s="398">
        <f>'[10]Individual Returns'!C18</f>
        <v>1103</v>
      </c>
      <c r="D18" s="399">
        <f>'[10]Individual Returns'!D18</f>
        <v>2.8590741681458476E-2</v>
      </c>
      <c r="E18" s="22">
        <f>'[10]Individual Returns'!E18</f>
        <v>-13.55799</v>
      </c>
      <c r="F18" s="22">
        <f>'[10]Individual Returns'!F18</f>
        <v>-16.65869</v>
      </c>
      <c r="G18" s="22">
        <f>'[10]Individual Returns'!G18</f>
        <v>-12.3962</v>
      </c>
      <c r="H18" s="22">
        <f>'[10]Individual Returns'!H18</f>
        <v>0.8726912</v>
      </c>
      <c r="I18" s="22">
        <f>'[10]Individual Returns'!I18</f>
        <v>-12.3962</v>
      </c>
      <c r="J18" s="85"/>
    </row>
    <row r="19" spans="2:10">
      <c r="B19" s="57" t="str">
        <f>'[10]Individual Returns'!B19</f>
        <v>SLA</v>
      </c>
      <c r="C19" s="398">
        <f>'[10]Individual Returns'!C19</f>
        <v>5287</v>
      </c>
      <c r="D19" s="399">
        <f>'[10]Individual Returns'!D19</f>
        <v>5.4037679286936514E-2</v>
      </c>
      <c r="E19" s="22">
        <f>'[10]Individual Returns'!E19</f>
        <v>-21.639250000000001</v>
      </c>
      <c r="F19" s="22">
        <f>'[10]Individual Returns'!F19</f>
        <v>-23.191379999999999</v>
      </c>
      <c r="G19" s="22">
        <f>'[10]Individual Returns'!G19</f>
        <v>-6.7185499999999996</v>
      </c>
      <c r="H19" s="22">
        <f>'[10]Individual Returns'!H19</f>
        <v>-9.6369199999999999</v>
      </c>
      <c r="I19" s="22">
        <f>'[10]Individual Returns'!I19</f>
        <v>-6.7185499999999996</v>
      </c>
      <c r="J19" s="85"/>
    </row>
    <row r="20" spans="2:10">
      <c r="B20" s="87" t="str">
        <f>'[10]Individual Returns'!B20</f>
        <v>investment companies</v>
      </c>
      <c r="C20" s="398"/>
      <c r="D20" s="399"/>
      <c r="E20" s="21">
        <f>'[10]Individual Returns'!E20</f>
        <v>0</v>
      </c>
      <c r="F20" s="21">
        <f>'[10]Individual Returns'!F20</f>
        <v>1.5151520000000001</v>
      </c>
      <c r="G20" s="21">
        <f>'[10]Individual Returns'!G20</f>
        <v>1.5151520000000001</v>
      </c>
      <c r="H20" s="21">
        <f>'[10]Individual Returns'!H20</f>
        <v>14.009319999999999</v>
      </c>
      <c r="I20" s="21">
        <f>'[10]Individual Returns'!I20</f>
        <v>1.5151520000000001</v>
      </c>
      <c r="J20" s="85"/>
    </row>
    <row r="21" spans="2:10">
      <c r="B21" s="57" t="str">
        <f>'[10]Individual Returns'!B21</f>
        <v>NAM*</v>
      </c>
      <c r="C21" s="398">
        <f>'[10]Individual Returns'!C21</f>
        <v>67</v>
      </c>
      <c r="D21" s="399">
        <f>'[10]Individual Returns'!D21</f>
        <v>4.066132886682581E-5</v>
      </c>
      <c r="E21" s="22">
        <f>'[10]Individual Returns'!E21</f>
        <v>0</v>
      </c>
      <c r="F21" s="22">
        <f>'[10]Individual Returns'!F21</f>
        <v>1.5151520000000001</v>
      </c>
      <c r="G21" s="22">
        <f>'[10]Individual Returns'!G21</f>
        <v>1.5151520000000001</v>
      </c>
      <c r="H21" s="22">
        <f>'[10]Individual Returns'!H21</f>
        <v>14.009320000000001</v>
      </c>
      <c r="I21" s="22">
        <f>'[10]Individual Returns'!I21</f>
        <v>1.5151520000000001</v>
      </c>
      <c r="J21" s="85"/>
    </row>
    <row r="22" spans="2:10">
      <c r="B22" s="87" t="str">
        <f>'[10]Individual Returns'!B22</f>
        <v>real estate</v>
      </c>
      <c r="C22" s="398"/>
      <c r="D22" s="399"/>
      <c r="E22" s="21">
        <f>'[10]Individual Returns'!E22</f>
        <v>-2.7401516899285276</v>
      </c>
      <c r="F22" s="21">
        <f>'[10]Individual Returns'!F22</f>
        <v>-4.6890746682000009</v>
      </c>
      <c r="G22" s="21">
        <f>'[10]Individual Returns'!G22</f>
        <v>8.6743836239581302</v>
      </c>
      <c r="H22" s="21">
        <f>'[10]Individual Returns'!H22</f>
        <v>29.189047982041117</v>
      </c>
      <c r="I22" s="21">
        <f>'[10]Individual Returns'!I22</f>
        <v>8.6743836239581302</v>
      </c>
      <c r="J22" s="85"/>
    </row>
    <row r="23" spans="2:10">
      <c r="B23" s="57" t="str">
        <f>'[10]Individual Returns'!B23</f>
        <v>ORY*</v>
      </c>
      <c r="C23" s="398">
        <f>'[10]Individual Returns'!C23</f>
        <v>1026</v>
      </c>
      <c r="D23" s="399">
        <f>'[10]Individual Returns'!D23</f>
        <v>5.231509721770124E-4</v>
      </c>
      <c r="E23" s="22">
        <f>'[10]Individual Returns'!E23</f>
        <v>9.7560969999999997E-2</v>
      </c>
      <c r="F23" s="22">
        <f>'[10]Individual Returns'!F23</f>
        <v>0.58823530000000002</v>
      </c>
      <c r="G23" s="22">
        <f>'[10]Individual Returns'!G23</f>
        <v>19.04992</v>
      </c>
      <c r="H23" s="22">
        <f>'[10]Individual Returns'!H23</f>
        <v>-3.0629499999999998</v>
      </c>
      <c r="I23" s="22">
        <f>'[10]Individual Returns'!I23</f>
        <v>19.04992</v>
      </c>
      <c r="J23" s="85"/>
    </row>
    <row r="24" spans="2:10">
      <c r="B24" s="57" t="str">
        <f>'[10]Individual Returns'!B24</f>
        <v>VKN</v>
      </c>
      <c r="C24" s="398">
        <f>'[10]Individual Returns'!C24</f>
        <v>1270</v>
      </c>
      <c r="D24" s="399">
        <f>'[10]Individual Returns'!D24</f>
        <v>6.6957885412180255E-3</v>
      </c>
      <c r="E24" s="22">
        <f>'[10]Individual Returns'!E24</f>
        <v>-2.9618660000000001</v>
      </c>
      <c r="F24" s="22">
        <f>'[10]Individual Returns'!F24</f>
        <v>-5.1013979999999997</v>
      </c>
      <c r="G24" s="22">
        <f>'[10]Individual Returns'!G24</f>
        <v>7.8637290000000002</v>
      </c>
      <c r="H24" s="22">
        <f>'[10]Individual Returns'!H24</f>
        <v>31.708939999999998</v>
      </c>
      <c r="I24" s="22">
        <f>'[10]Individual Returns'!I24</f>
        <v>7.8637290000000002</v>
      </c>
      <c r="J24" s="85"/>
    </row>
    <row r="25" spans="2:10">
      <c r="B25" s="87" t="str">
        <f>'[10]Individual Returns'!B25</f>
        <v>specialist finance</v>
      </c>
      <c r="C25" s="398"/>
      <c r="D25" s="399"/>
      <c r="E25" s="21">
        <f>'[10]Individual Returns'!E25</f>
        <v>-8.1410197623826583</v>
      </c>
      <c r="F25" s="21">
        <f>'[10]Individual Returns'!F25</f>
        <v>-9.3447673603080634</v>
      </c>
      <c r="G25" s="21">
        <f>'[10]Individual Returns'!G25</f>
        <v>-0.38127965157518551</v>
      </c>
      <c r="H25" s="21">
        <f>'[10]Individual Returns'!H25</f>
        <v>57.757458024724869</v>
      </c>
      <c r="I25" s="21">
        <f>'[10]Individual Returns'!I25</f>
        <v>-0.38127965157518551</v>
      </c>
      <c r="J25" s="85"/>
    </row>
    <row r="26" spans="2:10">
      <c r="B26" s="57" t="str">
        <f>'[10]Individual Returns'!B26</f>
        <v>CMB</v>
      </c>
      <c r="C26" s="398">
        <f>'[10]Individual Returns'!C26</f>
        <v>179</v>
      </c>
      <c r="D26" s="399">
        <f>'[10]Individual Returns'!D26</f>
        <v>1.2935545997860804E-4</v>
      </c>
      <c r="E26" s="22">
        <f>'[10]Individual Returns'!E26</f>
        <v>4.6783619999999999</v>
      </c>
      <c r="F26" s="22">
        <f>'[10]Individual Returns'!F26</f>
        <v>54.310340000000004</v>
      </c>
      <c r="G26" s="22">
        <f>'[10]Individual Returns'!G26</f>
        <v>123.75</v>
      </c>
      <c r="H26" s="22">
        <f>'[10]Individual Returns'!H26</f>
        <v>148.61109999999999</v>
      </c>
      <c r="I26" s="22">
        <f>'[10]Individual Returns'!I26</f>
        <v>123.75</v>
      </c>
      <c r="J26" s="85"/>
    </row>
    <row r="27" spans="2:10">
      <c r="B27" s="57" t="str">
        <f>'[10]Individual Returns'!B27</f>
        <v>IVD</v>
      </c>
      <c r="C27" s="398">
        <f>'[10]Individual Returns'!C27</f>
        <v>8787</v>
      </c>
      <c r="D27" s="399">
        <f>'[10]Individual Returns'!D27</f>
        <v>1.4213408389659399E-2</v>
      </c>
      <c r="E27" s="22">
        <f>'[10]Individual Returns'!E27</f>
        <v>-8.9524399999999993</v>
      </c>
      <c r="F27" s="22">
        <f>'[10]Individual Returns'!F27</f>
        <v>-9.8861659999999993</v>
      </c>
      <c r="G27" s="22">
        <f>'[10]Individual Returns'!G27</f>
        <v>1.1278630000000001</v>
      </c>
      <c r="H27" s="22">
        <f>'[10]Individual Returns'!H27</f>
        <v>70.292559999999995</v>
      </c>
      <c r="I27" s="22">
        <f>'[10]Individual Returns'!I27</f>
        <v>1.1278630000000001</v>
      </c>
      <c r="J27" s="85"/>
    </row>
    <row r="28" spans="2:10">
      <c r="B28" s="57" t="str">
        <f>'[10]Individual Returns'!B28</f>
        <v>KFS</v>
      </c>
      <c r="C28" s="398">
        <f>'[10]Individual Returns'!C28</f>
        <v>1173</v>
      </c>
      <c r="D28" s="399">
        <f>'[10]Individual Returns'!D28</f>
        <v>2.7828324128797662E-3</v>
      </c>
      <c r="E28" s="22">
        <f>'[10]Individual Returns'!E28</f>
        <v>-5.0202429999999998</v>
      </c>
      <c r="F28" s="22">
        <f>'[10]Individual Returns'!F28</f>
        <v>-9.0232559999999999</v>
      </c>
      <c r="G28" s="22">
        <f>'[10]Individual Returns'!G28</f>
        <v>-11.32475</v>
      </c>
      <c r="H28" s="22">
        <f>'[10]Individual Returns'!H28</f>
        <v>7.6941720000000009</v>
      </c>
      <c r="I28" s="22">
        <f>'[10]Individual Returns'!I28</f>
        <v>-11.32475</v>
      </c>
      <c r="J28" s="85"/>
    </row>
    <row r="29" spans="2:10">
      <c r="B29" s="57" t="str">
        <f>'[10]Individual Returns'!B29</f>
        <v>SILP</v>
      </c>
      <c r="C29" s="398">
        <f>'[10]Individual Returns'!C29</f>
        <v>12790</v>
      </c>
      <c r="D29" s="399">
        <f>'[10]Individual Returns'!D29</f>
        <v>3.4711255859078404E-4</v>
      </c>
      <c r="E29" s="22">
        <f>'[10]Individual Returns'!E29</f>
        <v>1.5637220000000001</v>
      </c>
      <c r="F29" s="22">
        <f>'[10]Individual Returns'!F29</f>
        <v>1.5637220000000001</v>
      </c>
      <c r="G29" s="22">
        <f>'[10]Individual Returns'!G29</f>
        <v>1.5637220000000001</v>
      </c>
      <c r="H29" s="22">
        <f>'[10]Individual Returns'!H29</f>
        <v>1.5637220000000001</v>
      </c>
      <c r="I29" s="22">
        <f>'[10]Individual Returns'!I29</f>
        <v>1.5637220000000001</v>
      </c>
      <c r="J29" s="85"/>
    </row>
    <row r="30" spans="2:10">
      <c r="B30" s="57" t="str">
        <f>'[10]Individual Returns'!B30</f>
        <v>TAD</v>
      </c>
      <c r="C30" s="398">
        <f>'[10]Individual Returns'!C30</f>
        <v>1479</v>
      </c>
      <c r="D30" s="399">
        <f>'[10]Individual Returns'!D30</f>
        <v>0</v>
      </c>
      <c r="E30" s="22">
        <f>'[10]Individual Returns'!E30</f>
        <v>4.3754410000000004</v>
      </c>
      <c r="F30" s="22">
        <f>'[10]Individual Returns'!F30</f>
        <v>12.1304</v>
      </c>
      <c r="G30" s="22">
        <f>'[10]Individual Returns'!G30</f>
        <v>2.2114720000000001</v>
      </c>
      <c r="H30" s="22">
        <f>'[10]Individual Returns'!H30</f>
        <v>13.420249999999999</v>
      </c>
      <c r="I30" s="22">
        <f>'[10]Individual Returns'!I30</f>
        <v>2.2114720000000001</v>
      </c>
      <c r="J30" s="85"/>
    </row>
    <row r="31" spans="2:10">
      <c r="B31" s="57" t="str">
        <f>'[10]Individual Returns'!B31</f>
        <v>TUC*</v>
      </c>
      <c r="C31" s="398">
        <f>'[10]Individual Returns'!C31</f>
        <v>90</v>
      </c>
      <c r="D31" s="399">
        <f>'[10]Individual Returns'!D31</f>
        <v>2.7982506102428647E-4</v>
      </c>
      <c r="E31" s="22">
        <f>'[10]Individual Returns'!E31</f>
        <v>-10</v>
      </c>
      <c r="F31" s="22">
        <f>'[10]Individual Returns'!F31</f>
        <v>-28.000000000000004</v>
      </c>
      <c r="G31" s="22">
        <f>'[10]Individual Returns'!G31</f>
        <v>-28.000000000000004</v>
      </c>
      <c r="H31" s="22">
        <f>'[10]Individual Returns'!H31</f>
        <v>-53.367870000000003</v>
      </c>
      <c r="I31" s="22">
        <f>'[10]Individual Returns'!I31</f>
        <v>-28.000000000000004</v>
      </c>
      <c r="J31" s="85"/>
    </row>
    <row r="32" spans="2:10">
      <c r="B32" s="87" t="str">
        <f>'[10]Individual Returns'!B32</f>
        <v>technology hardware &amp; equipment</v>
      </c>
      <c r="C32" s="398"/>
      <c r="D32" s="399"/>
      <c r="E32" s="22"/>
      <c r="F32" s="22"/>
      <c r="G32" s="22"/>
      <c r="H32" s="22"/>
      <c r="I32" s="22"/>
      <c r="J32" s="85"/>
    </row>
    <row r="33" spans="2:10">
      <c r="B33" s="57" t="str">
        <f>'[10]Individual Returns'!B33</f>
        <v>PNH</v>
      </c>
      <c r="C33" s="398">
        <f>'[10]Individual Returns'!C33</f>
        <v>1290</v>
      </c>
      <c r="D33" s="399">
        <f>'[10]Individual Returns'!D33</f>
        <v>3.4601802981857287E-4</v>
      </c>
      <c r="E33" s="22">
        <f>'[10]Individual Returns'!E33</f>
        <v>7.4104910000000013</v>
      </c>
      <c r="F33" s="22">
        <f>'[10]Individual Returns'!F33</f>
        <v>-0.76923079999999999</v>
      </c>
      <c r="G33" s="22">
        <f>'[10]Individual Returns'!G33</f>
        <v>1.018011</v>
      </c>
      <c r="H33" s="22">
        <f>'[10]Individual Returns'!H33</f>
        <v>8.3950870000000002</v>
      </c>
      <c r="I33" s="22">
        <f>'[10]Individual Returns'!I33</f>
        <v>1.018011</v>
      </c>
      <c r="J33" s="85"/>
    </row>
    <row r="34" spans="2:10">
      <c r="B34" s="57" t="str">
        <f>'[10]Individual Returns'!B34</f>
        <v>MOC</v>
      </c>
      <c r="C34" s="398">
        <f>'[10]Individual Returns'!C34</f>
        <v>791</v>
      </c>
      <c r="D34" s="399">
        <f>'[10]Individual Returns'!D34</f>
        <v>1.3803424173853625E-3</v>
      </c>
      <c r="E34" s="22">
        <f>'[10]Individual Returns'!E34</f>
        <v>10.259230000000001</v>
      </c>
      <c r="F34" s="22">
        <f>'[10]Individual Returns'!F34</f>
        <v>3.5058539999999998</v>
      </c>
      <c r="G34" s="22">
        <f>'[10]Individual Returns'!G34</f>
        <v>-3.4991149999999998</v>
      </c>
      <c r="H34" s="22">
        <f>'[10]Individual Returns'!H34</f>
        <v>0</v>
      </c>
      <c r="I34" s="22">
        <f>'[10]Individual Returns'!I34</f>
        <v>-3.4991149999999998</v>
      </c>
      <c r="J34" s="85"/>
    </row>
    <row r="35" spans="2:10">
      <c r="B35" s="87" t="str">
        <f>'[10]Individual Returns'!B35</f>
        <v>alternative electricity</v>
      </c>
      <c r="C35" s="398"/>
      <c r="D35" s="399"/>
      <c r="E35" s="22"/>
      <c r="F35" s="22"/>
      <c r="G35" s="22"/>
      <c r="H35" s="22"/>
      <c r="I35" s="22"/>
      <c r="J35" s="85"/>
    </row>
    <row r="36" spans="2:10" ht="14.25" thickBot="1">
      <c r="B36" s="57" t="str">
        <f>'[10]Individual Returns'!B36</f>
        <v>ANE</v>
      </c>
      <c r="C36" s="398">
        <f>'[10]Individual Returns'!C36</f>
        <v>900</v>
      </c>
      <c r="D36" s="399">
        <f>'[10]Individual Returns'!D36</f>
        <v>1.2412633456666335E-5</v>
      </c>
      <c r="E36" s="22">
        <f>'[10]Individual Returns'!E36</f>
        <v>0</v>
      </c>
      <c r="F36" s="390">
        <f>'[10]Individual Returns'!F36</f>
        <v>0</v>
      </c>
      <c r="G36" s="390">
        <f>'[10]Individual Returns'!G36</f>
        <v>0</v>
      </c>
      <c r="H36" s="390">
        <f>'[10]Individual Returns'!H36</f>
        <v>0</v>
      </c>
      <c r="I36" s="390">
        <f>'[10]Individual Returns'!I36</f>
        <v>0</v>
      </c>
      <c r="J36" s="85"/>
    </row>
    <row r="37" spans="2:10">
      <c r="B37" s="400"/>
      <c r="C37" s="401"/>
      <c r="D37" s="402"/>
      <c r="E37" s="400"/>
      <c r="F37" s="403"/>
      <c r="G37" s="403"/>
      <c r="H37" s="403"/>
      <c r="I37" s="403"/>
      <c r="J37" s="85"/>
    </row>
    <row r="38" spans="2:10">
      <c r="B38" s="394" t="str">
        <f>'[10]Individual Returns'!B38</f>
        <v>HEALTH CARE</v>
      </c>
      <c r="C38" s="395"/>
      <c r="D38" s="399"/>
      <c r="E38" s="397">
        <f>'[10]Individual Returns'!E38</f>
        <v>19.651869999999999</v>
      </c>
      <c r="F38" s="397">
        <f>'[10]Individual Returns'!F38</f>
        <v>30.356110000000001</v>
      </c>
      <c r="G38" s="397">
        <f>'[10]Individual Returns'!G38</f>
        <v>32.309730000000002</v>
      </c>
      <c r="H38" s="397">
        <f>'[10]Individual Returns'!H38</f>
        <v>52.627119999999991</v>
      </c>
      <c r="I38" s="397">
        <f>'[10]Individual Returns'!I38</f>
        <v>32.309730000000002</v>
      </c>
      <c r="J38" s="85"/>
    </row>
    <row r="39" spans="2:10">
      <c r="B39" s="387" t="str">
        <f>'[10]Individual Returns'!B39</f>
        <v>health care providers</v>
      </c>
      <c r="C39" s="395"/>
      <c r="D39" s="399"/>
      <c r="E39" s="388">
        <f>'[10]Individual Returns'!E39</f>
        <v>19.651869999999999</v>
      </c>
      <c r="F39" s="388">
        <f>'[10]Individual Returns'!F39</f>
        <v>30.356110000000001</v>
      </c>
      <c r="G39" s="388">
        <f>'[10]Individual Returns'!G39</f>
        <v>32.309730000000002</v>
      </c>
      <c r="H39" s="388">
        <f>'[10]Individual Returns'!H39</f>
        <v>52.627119999999991</v>
      </c>
      <c r="I39" s="388">
        <f>'[10]Individual Returns'!I39</f>
        <v>32.309730000000002</v>
      </c>
      <c r="J39" s="85"/>
    </row>
    <row r="40" spans="2:10" ht="14.25" thickBot="1">
      <c r="B40" s="404" t="str">
        <f>'[10]Individual Returns'!B40</f>
        <v>MEP</v>
      </c>
      <c r="C40" s="405">
        <f>'[10]Individual Returns'!C40</f>
        <v>9005</v>
      </c>
      <c r="D40" s="406">
        <f>'[10]Individual Returns'!D40</f>
        <v>2.089450135836924E-2</v>
      </c>
      <c r="E40" s="407">
        <f>'[10]Individual Returns'!E40</f>
        <v>19.651869999999999</v>
      </c>
      <c r="F40" s="407">
        <f>'[10]Individual Returns'!F40</f>
        <v>30.356110000000001</v>
      </c>
      <c r="G40" s="407">
        <f>'[10]Individual Returns'!G40</f>
        <v>32.309730000000002</v>
      </c>
      <c r="H40" s="407">
        <f>'[10]Individual Returns'!H40</f>
        <v>52.627119999999991</v>
      </c>
      <c r="I40" s="407">
        <f>'[10]Individual Returns'!I40</f>
        <v>32.309730000000002</v>
      </c>
      <c r="J40" s="85"/>
    </row>
    <row r="41" spans="2:10">
      <c r="B41" s="400"/>
      <c r="C41" s="401"/>
      <c r="D41" s="402"/>
      <c r="E41" s="400"/>
      <c r="F41" s="403"/>
      <c r="G41" s="403"/>
      <c r="H41" s="403"/>
      <c r="I41" s="403"/>
      <c r="J41" s="85"/>
    </row>
    <row r="42" spans="2:10">
      <c r="B42" s="394" t="str">
        <f>'[10]Individual Returns'!B42</f>
        <v>RESOURCES</v>
      </c>
      <c r="C42" s="395"/>
      <c r="D42" s="396"/>
      <c r="E42" s="397">
        <f>'[10]Individual Returns'!E42</f>
        <v>-23.444317621534172</v>
      </c>
      <c r="F42" s="397">
        <f>'[10]Individual Returns'!F42</f>
        <v>-24.383961981149504</v>
      </c>
      <c r="G42" s="397">
        <f>'[10]Individual Returns'!G42</f>
        <v>-8.6319999466665767</v>
      </c>
      <c r="H42" s="397">
        <f>'[10]Individual Returns'!H42</f>
        <v>11.868132556101198</v>
      </c>
      <c r="I42" s="397">
        <f>'[10]Individual Returns'!I42</f>
        <v>-8.6319999466665767</v>
      </c>
      <c r="J42" s="85"/>
    </row>
    <row r="43" spans="2:10">
      <c r="B43" s="387" t="str">
        <f>'[10]Individual Returns'!B43</f>
        <v>mining</v>
      </c>
      <c r="C43" s="395"/>
      <c r="D43" s="396"/>
      <c r="E43" s="388">
        <f>'[10]Individual Returns'!E43</f>
        <v>-23.444317621534172</v>
      </c>
      <c r="F43" s="388">
        <f>'[10]Individual Returns'!F43</f>
        <v>-24.383961981149504</v>
      </c>
      <c r="G43" s="388">
        <f>'[10]Individual Returns'!G43</f>
        <v>-8.6319999466665767</v>
      </c>
      <c r="H43" s="388">
        <f>'[10]Individual Returns'!H43</f>
        <v>11.868132556101198</v>
      </c>
      <c r="I43" s="388">
        <f>'[10]Individual Returns'!I43</f>
        <v>-8.6319999466665767</v>
      </c>
      <c r="J43" s="85"/>
    </row>
    <row r="44" spans="2:10">
      <c r="B44" s="389" t="str">
        <f>'[10]Individual Returns'!B44</f>
        <v>ANM</v>
      </c>
      <c r="C44" s="395">
        <f>'[10]Individual Returns'!C44</f>
        <v>58049</v>
      </c>
      <c r="D44" s="399">
        <f>'[10]Individual Returns'!D44</f>
        <v>0.41175597654349005</v>
      </c>
      <c r="E44" s="390">
        <f>'[10]Individual Returns'!E44</f>
        <v>-23.820209999999999</v>
      </c>
      <c r="F44" s="390">
        <f>'[10]Individual Returns'!F44</f>
        <v>-24.655719999999999</v>
      </c>
      <c r="G44" s="390">
        <f>'[10]Individual Returns'!G44</f>
        <v>-7.8010689999999991</v>
      </c>
      <c r="H44" s="390">
        <f>'[10]Individual Returns'!H44</f>
        <v>12.17887</v>
      </c>
      <c r="I44" s="390">
        <f>'[10]Individual Returns'!I44</f>
        <v>-7.8010689999999991</v>
      </c>
      <c r="J44" s="85"/>
    </row>
    <row r="45" spans="2:10">
      <c r="B45" s="389" t="str">
        <f>'[10]Individual Returns'!B45</f>
        <v>PDN</v>
      </c>
      <c r="C45" s="395">
        <f>'[10]Individual Returns'!C45</f>
        <v>649</v>
      </c>
      <c r="D45" s="399">
        <f>'[10]Individual Returns'!D45</f>
        <v>1.0548330624312582E-2</v>
      </c>
      <c r="E45" s="390">
        <f>'[10]Individual Returns'!E45</f>
        <v>-26.749440000000003</v>
      </c>
      <c r="F45" s="390">
        <f>'[10]Individual Returns'!F45</f>
        <v>-23.73678</v>
      </c>
      <c r="G45" s="390">
        <f>'[10]Individual Returns'!G45</f>
        <v>-36.122050000000002</v>
      </c>
      <c r="H45" s="390">
        <f>'[10]Individual Returns'!H45</f>
        <v>18.43066</v>
      </c>
      <c r="I45" s="390">
        <f>'[10]Individual Returns'!I45</f>
        <v>-36.122050000000002</v>
      </c>
      <c r="J45" s="85"/>
    </row>
    <row r="46" spans="2:10">
      <c r="B46" s="389" t="str">
        <f>'[10]Individual Returns'!B46</f>
        <v>CER</v>
      </c>
      <c r="C46" s="395">
        <f>'[10]Individual Returns'!C46</f>
        <v>13</v>
      </c>
      <c r="D46" s="399">
        <f>'[10]Individual Returns'!D46</f>
        <v>8.2468498041182809E-5</v>
      </c>
      <c r="E46" s="390">
        <f>'[10]Individual Returns'!E46</f>
        <v>-40.909089999999999</v>
      </c>
      <c r="F46" s="390">
        <f>'[10]Individual Returns'!F46</f>
        <v>-56.666670000000011</v>
      </c>
      <c r="G46" s="390">
        <f>'[10]Individual Returns'!G46</f>
        <v>-43.478259999999999</v>
      </c>
      <c r="H46" s="390">
        <f>'[10]Individual Returns'!H46</f>
        <v>-62.857140000000001</v>
      </c>
      <c r="I46" s="390">
        <f>'[10]Individual Returns'!I46</f>
        <v>-43.478259999999999</v>
      </c>
      <c r="J46" s="85"/>
    </row>
    <row r="47" spans="2:10">
      <c r="B47" s="389" t="str">
        <f>'[10]Individual Returns'!B47</f>
        <v>FSY</v>
      </c>
      <c r="C47" s="395">
        <f>'[10]Individual Returns'!C47</f>
        <v>743</v>
      </c>
      <c r="D47" s="399">
        <f>'[10]Individual Returns'!D47</f>
        <v>4.2002568327203176E-4</v>
      </c>
      <c r="E47" s="390">
        <f>'[10]Individual Returns'!E47</f>
        <v>-5.2295920000000002</v>
      </c>
      <c r="F47" s="390">
        <f>'[10]Individual Returns'!F47</f>
        <v>-25.025229999999997</v>
      </c>
      <c r="G47" s="390">
        <f>'[10]Individual Returns'!G47</f>
        <v>-28.351009999999999</v>
      </c>
      <c r="H47" s="390">
        <f>'[10]Individual Returns'!H47</f>
        <v>-19.501629999999999</v>
      </c>
      <c r="I47" s="390">
        <f>'[10]Individual Returns'!I47</f>
        <v>-28.351009999999999</v>
      </c>
      <c r="J47" s="85"/>
    </row>
    <row r="48" spans="2:10">
      <c r="B48" s="389" t="str">
        <f>'[10]Individual Returns'!B48</f>
        <v>DYL</v>
      </c>
      <c r="C48" s="395">
        <f>'[10]Individual Returns'!C48</f>
        <v>666</v>
      </c>
      <c r="D48" s="399">
        <f>'[10]Individual Returns'!D48</f>
        <v>1.1291202580965335E-3</v>
      </c>
      <c r="E48" s="390">
        <f>'[10]Individual Returns'!E48</f>
        <v>-20.902609999999999</v>
      </c>
      <c r="F48" s="390">
        <f>'[10]Individual Returns'!F48</f>
        <v>-39.673909999999999</v>
      </c>
      <c r="G48" s="390">
        <f>'[10]Individual Returns'!G48</f>
        <v>-32.930520000000001</v>
      </c>
      <c r="H48" s="390">
        <f>'[10]Individual Returns'!H48</f>
        <v>-11.553789999999999</v>
      </c>
      <c r="I48" s="390">
        <f>'[10]Individual Returns'!I48</f>
        <v>-32.930520000000001</v>
      </c>
      <c r="J48" s="85"/>
    </row>
    <row r="49" spans="2:10">
      <c r="B49" s="389" t="str">
        <f>'[10]Individual Returns'!B49</f>
        <v>BMN</v>
      </c>
      <c r="C49" s="395">
        <f>'[10]Individual Returns'!C49</f>
        <v>190</v>
      </c>
      <c r="D49" s="399">
        <f>'[10]Individual Returns'!D49</f>
        <v>1.1546097101384476E-3</v>
      </c>
      <c r="E49" s="390">
        <f>'[10]Individual Returns'!E49</f>
        <v>-25.78125</v>
      </c>
      <c r="F49" s="390">
        <f>'[10]Individual Returns'!F49</f>
        <v>-21.4876</v>
      </c>
      <c r="G49" s="390">
        <f>'[10]Individual Returns'!G49</f>
        <v>-39.10257</v>
      </c>
      <c r="H49" s="391">
        <f>'[10]Individual Returns'!H49</f>
        <v>10.465120000000001</v>
      </c>
      <c r="I49" s="390">
        <f>'[10]Individual Returns'!I49</f>
        <v>-39.10257</v>
      </c>
      <c r="J49" s="85"/>
    </row>
    <row r="50" spans="2:10">
      <c r="B50" s="389" t="str">
        <f>'[10]Individual Returns'!B50</f>
        <v>EL8</v>
      </c>
      <c r="C50" s="395">
        <f>'[10]Individual Returns'!C50</f>
        <v>409</v>
      </c>
      <c r="D50" s="399">
        <f>'[10]Individual Returns'!D50</f>
        <v>4.9612556022376E-4</v>
      </c>
      <c r="E50" s="390">
        <f>'[10]Individual Returns'!E50</f>
        <v>-28.119509999999998</v>
      </c>
      <c r="F50" s="390">
        <f>'[10]Individual Returns'!F50</f>
        <v>-49.381189999999997</v>
      </c>
      <c r="G50" s="390">
        <f>'[10]Individual Returns'!G50</f>
        <v>-23.836130000000001</v>
      </c>
      <c r="H50" s="391">
        <f>'[10]Individual Returns'!H50</f>
        <v>15.211270000000003</v>
      </c>
      <c r="I50" s="390">
        <f>'[10]Individual Returns'!I50</f>
        <v>-23.836130000000001</v>
      </c>
      <c r="J50" s="85"/>
    </row>
    <row r="51" spans="2:10" ht="14.25" thickBot="1">
      <c r="B51" s="404" t="str">
        <f>'[10]Individual Returns'!B51</f>
        <v>B2G</v>
      </c>
      <c r="C51" s="405">
        <f>'[10]Individual Returns'!C51</f>
        <v>5695</v>
      </c>
      <c r="D51" s="406">
        <f>'[10]Individual Returns'!D51</f>
        <v>1.2596291912981821E-2</v>
      </c>
      <c r="E51" s="407">
        <f>'[10]Individual Returns'!E51</f>
        <v>-8.7116539999999993</v>
      </c>
      <c r="F51" s="407">
        <f>'[10]Individual Returns'!F51</f>
        <v>-13.720129999999999</v>
      </c>
      <c r="G51" s="407">
        <f>'[10]Individual Returns'!G51</f>
        <v>-6.3178039999999989</v>
      </c>
      <c r="H51" s="407">
        <f>'[10]Individual Returns'!H51</f>
        <v>-0.15331310000000001</v>
      </c>
      <c r="I51" s="407">
        <f>'[10]Individual Returns'!I51</f>
        <v>-6.3178039999999989</v>
      </c>
      <c r="J51" s="85"/>
    </row>
    <row r="52" spans="2:10">
      <c r="B52" s="392"/>
      <c r="C52" s="395"/>
      <c r="D52" s="396"/>
      <c r="E52" s="392"/>
      <c r="F52" s="393"/>
      <c r="G52" s="393"/>
      <c r="H52" s="393"/>
      <c r="I52" s="393"/>
      <c r="J52" s="85"/>
    </row>
    <row r="53" spans="2:10">
      <c r="B53" s="408" t="str">
        <f>'[10]Individual Returns'!B53</f>
        <v>INDUSTRIAL</v>
      </c>
      <c r="C53" s="398"/>
      <c r="D53" s="399"/>
      <c r="E53" s="409">
        <f>'[10]Individual Returns'!E53</f>
        <v>-8.0547180832566703</v>
      </c>
      <c r="F53" s="409">
        <f>'[10]Individual Returns'!F53</f>
        <v>-15.105709101651593</v>
      </c>
      <c r="G53" s="409">
        <f>'[10]Individual Returns'!G53</f>
        <v>-3.8739992879487395</v>
      </c>
      <c r="H53" s="409">
        <f>'[10]Individual Returns'!H53</f>
        <v>23.888632886770537</v>
      </c>
      <c r="I53" s="409">
        <f>'[10]Individual Returns'!I53</f>
        <v>-3.8739992879487395</v>
      </c>
      <c r="J53" s="85"/>
    </row>
    <row r="54" spans="2:10">
      <c r="B54" s="408" t="str">
        <f>'[10]Individual Returns'!B54</f>
        <v>NON-CYCLICAL CONSUMER GOODS</v>
      </c>
      <c r="C54" s="398"/>
      <c r="D54" s="399"/>
      <c r="E54" s="23"/>
      <c r="F54" s="23"/>
      <c r="G54" s="23"/>
      <c r="H54" s="23"/>
      <c r="I54" s="23"/>
      <c r="J54" s="85"/>
    </row>
    <row r="55" spans="2:10">
      <c r="B55" s="87" t="str">
        <f>'[10]Individual Returns'!B55</f>
        <v>beverages</v>
      </c>
      <c r="C55" s="410"/>
      <c r="D55" s="399"/>
      <c r="E55" s="21">
        <f>'[10]Individual Returns'!E55</f>
        <v>-0.19512189999999999</v>
      </c>
      <c r="F55" s="21">
        <f>'[10]Individual Returns'!F55</f>
        <v>-9.0868690000000001</v>
      </c>
      <c r="G55" s="21">
        <f>'[10]Individual Returns'!G55</f>
        <v>-17.31663</v>
      </c>
      <c r="H55" s="21">
        <f>'[10]Individual Returns'!H55</f>
        <v>31.111819999999998</v>
      </c>
      <c r="I55" s="21">
        <f>'[10]Individual Returns'!I55</f>
        <v>-17.31663</v>
      </c>
      <c r="J55" s="85"/>
    </row>
    <row r="56" spans="2:10" ht="14.25" thickBot="1">
      <c r="B56" s="57" t="str">
        <f>'[10]Individual Returns'!B56</f>
        <v>NBS*</v>
      </c>
      <c r="C56" s="405">
        <f>'[10]Individual Returns'!C56</f>
        <v>4092</v>
      </c>
      <c r="D56" s="399">
        <f>'[10]Individual Returns'!D56</f>
        <v>2.4658127704064326E-3</v>
      </c>
      <c r="E56" s="22">
        <f>'[10]Individual Returns'!E56</f>
        <v>-0.19512189999999999</v>
      </c>
      <c r="F56" s="22">
        <f>'[10]Individual Returns'!F56</f>
        <v>-9.0868690000000001</v>
      </c>
      <c r="G56" s="22">
        <f>'[10]Individual Returns'!G56</f>
        <v>-17.31663</v>
      </c>
      <c r="H56" s="22">
        <f>'[10]Individual Returns'!H56</f>
        <v>31.111820000000002</v>
      </c>
      <c r="I56" s="22">
        <f>'[10]Individual Returns'!I56</f>
        <v>-17.31663</v>
      </c>
      <c r="J56" s="85"/>
    </row>
    <row r="57" spans="2:10">
      <c r="B57" s="87" t="str">
        <f>'[10]Individual Returns'!B57</f>
        <v>food producers &amp; processors</v>
      </c>
      <c r="C57" s="410"/>
      <c r="D57" s="399"/>
      <c r="E57" s="21">
        <f>'[10]Individual Returns'!E57</f>
        <v>-20.242329999999999</v>
      </c>
      <c r="F57" s="21">
        <f>'[10]Individual Returns'!F57</f>
        <v>-21.039909999999999</v>
      </c>
      <c r="G57" s="21">
        <f>'[10]Individual Returns'!G57</f>
        <v>-15.40729</v>
      </c>
      <c r="H57" s="21">
        <f>'[10]Individual Returns'!H57</f>
        <v>-28.226710000000001</v>
      </c>
      <c r="I57" s="21">
        <f>'[10]Individual Returns'!I57</f>
        <v>-15.40729</v>
      </c>
      <c r="J57" s="85"/>
    </row>
    <row r="58" spans="2:10" ht="14.25" thickBot="1">
      <c r="B58" s="57" t="str">
        <f>'[10]Individual Returns'!B58</f>
        <v>OCG</v>
      </c>
      <c r="C58" s="405">
        <f>'[10]Individual Returns'!C58</f>
        <v>4450</v>
      </c>
      <c r="D58" s="399">
        <f>'[10]Individual Returns'!D58</f>
        <v>1.734000660909676E-3</v>
      </c>
      <c r="E58" s="22">
        <f>'[10]Individual Returns'!E58</f>
        <v>-20.242329999999999</v>
      </c>
      <c r="F58" s="22">
        <f>'[10]Individual Returns'!F58</f>
        <v>-21.039909999999999</v>
      </c>
      <c r="G58" s="22">
        <f>'[10]Individual Returns'!G58</f>
        <v>-15.407289999999998</v>
      </c>
      <c r="H58" s="22">
        <f>'[10]Individual Returns'!H58</f>
        <v>-28.226710000000001</v>
      </c>
      <c r="I58" s="22">
        <f>'[10]Individual Returns'!I58</f>
        <v>-15.407289999999998</v>
      </c>
      <c r="J58" s="85"/>
    </row>
    <row r="59" spans="2:10">
      <c r="B59" s="408" t="str">
        <f>'[10]Individual Returns'!B59</f>
        <v>CYCLICAL SERVICES</v>
      </c>
      <c r="C59" s="398"/>
      <c r="D59" s="399"/>
      <c r="E59" s="23"/>
      <c r="F59" s="23"/>
      <c r="G59" s="23"/>
      <c r="H59" s="23"/>
      <c r="I59" s="23"/>
      <c r="J59" s="85"/>
    </row>
    <row r="60" spans="2:10">
      <c r="B60" s="87" t="str">
        <f>'[10]Individual Returns'!B60</f>
        <v>general retailers</v>
      </c>
      <c r="C60" s="410"/>
      <c r="D60" s="399"/>
      <c r="E60" s="21">
        <f>'[10]Individual Returns'!E60</f>
        <v>-7.0016532454847216</v>
      </c>
      <c r="F60" s="60">
        <f>'[10]Individual Returns'!F60</f>
        <v>-13.160118052039708</v>
      </c>
      <c r="G60" s="60">
        <f>'[10]Individual Returns'!G60</f>
        <v>2.2088716366397638</v>
      </c>
      <c r="H60" s="60">
        <f>'[10]Individual Returns'!H60</f>
        <v>-5.3906544190734218</v>
      </c>
      <c r="I60" s="60">
        <f>'[10]Individual Returns'!I60</f>
        <v>2.2088716366397638</v>
      </c>
      <c r="J60" s="85"/>
    </row>
    <row r="61" spans="2:10" ht="14.25" thickBot="1">
      <c r="B61" s="57" t="str">
        <f>'[10]Individual Returns'!B61</f>
        <v>NHL</v>
      </c>
      <c r="C61" s="405">
        <f>'[10]Individual Returns'!C61</f>
        <v>175</v>
      </c>
      <c r="D61" s="399">
        <f>'[10]Individual Returns'!D61</f>
        <v>1.637297585934928E-5</v>
      </c>
      <c r="E61" s="22">
        <f>'[10]Individual Returns'!E61</f>
        <v>0</v>
      </c>
      <c r="F61" s="22">
        <f>'[10]Individual Returns'!F61</f>
        <v>0</v>
      </c>
      <c r="G61" s="22">
        <f>'[10]Individual Returns'!G61</f>
        <v>0</v>
      </c>
      <c r="H61" s="22">
        <f>'[10]Individual Returns'!H61</f>
        <v>6.9444450000000009</v>
      </c>
      <c r="I61" s="22">
        <f>'[10]Individual Returns'!I61</f>
        <v>0</v>
      </c>
      <c r="J61" s="85"/>
    </row>
    <row r="62" spans="2:10" ht="14.25" thickBot="1">
      <c r="B62" s="57" t="str">
        <f>'[10]Individual Returns'!B62</f>
        <v>TRW</v>
      </c>
      <c r="C62" s="405">
        <f>'[10]Individual Returns'!C62</f>
        <v>5066</v>
      </c>
      <c r="D62" s="399">
        <f>'[10]Individual Returns'!D62</f>
        <v>1.1357310046558464E-2</v>
      </c>
      <c r="E62" s="22">
        <f>'[10]Individual Returns'!E62</f>
        <v>-7.0117469999999997</v>
      </c>
      <c r="F62" s="22">
        <f>'[10]Individual Returns'!F62</f>
        <v>-13.179090000000002</v>
      </c>
      <c r="G62" s="22">
        <f>'[10]Individual Returns'!G62</f>
        <v>2.212056</v>
      </c>
      <c r="H62" s="22">
        <f>'[10]Individual Returns'!H62</f>
        <v>-5.4084370000000002</v>
      </c>
      <c r="I62" s="22">
        <f>'[10]Individual Returns'!I62</f>
        <v>2.212056</v>
      </c>
      <c r="J62" s="85"/>
    </row>
    <row r="63" spans="2:10">
      <c r="B63" s="408" t="str">
        <f>'[10]Individual Returns'!B63</f>
        <v>NON-CYCLICAL SERVICES</v>
      </c>
      <c r="C63" s="398"/>
      <c r="D63" s="399"/>
      <c r="E63" s="23"/>
      <c r="F63" s="23"/>
      <c r="G63" s="23"/>
      <c r="H63" s="23"/>
      <c r="I63" s="23"/>
      <c r="J63" s="85"/>
    </row>
    <row r="64" spans="2:10">
      <c r="B64" s="87" t="str">
        <f>'[10]Individual Returns'!B64</f>
        <v>food &amp; drug retailers</v>
      </c>
      <c r="C64" s="398"/>
      <c r="D64" s="399"/>
      <c r="E64" s="21">
        <f>'[10]Individual Returns'!E64</f>
        <v>-8.2359489999999997</v>
      </c>
      <c r="F64" s="60">
        <f>'[10]Individual Returns'!F64</f>
        <v>-15.578630000000002</v>
      </c>
      <c r="G64" s="60">
        <f>'[10]Individual Returns'!G64</f>
        <v>-4.1582999999999997</v>
      </c>
      <c r="H64" s="60">
        <f>'[10]Individual Returns'!H64</f>
        <v>31.077650000000002</v>
      </c>
      <c r="I64" s="60">
        <f>'[10]Individual Returns'!I64</f>
        <v>-4.1582999999999997</v>
      </c>
      <c r="J64" s="85"/>
    </row>
    <row r="65" spans="2:10" ht="14.25" thickBot="1">
      <c r="B65" s="57" t="str">
        <f>'[10]Individual Returns'!B65</f>
        <v>SRH</v>
      </c>
      <c r="C65" s="405">
        <f>'[10]Individual Returns'!C65</f>
        <v>19788</v>
      </c>
      <c r="D65" s="399">
        <f>'[10]Individual Returns'!D65</f>
        <v>5.6415270479045758E-2</v>
      </c>
      <c r="E65" s="22">
        <f>'[10]Individual Returns'!E65</f>
        <v>-8.2359489999999997</v>
      </c>
      <c r="F65" s="22">
        <f>'[10]Individual Returns'!F65</f>
        <v>-15.578630000000002</v>
      </c>
      <c r="G65" s="22">
        <f>'[10]Individual Returns'!G65</f>
        <v>-4.1582999999999997</v>
      </c>
      <c r="H65" s="22">
        <f>'[10]Individual Returns'!H65</f>
        <v>31.077650000000002</v>
      </c>
      <c r="I65" s="22">
        <f>'[10]Individual Returns'!I65</f>
        <v>-4.1582999999999997</v>
      </c>
      <c r="J65" s="85"/>
    </row>
    <row r="66" spans="2:10">
      <c r="B66" s="408"/>
      <c r="J66" s="85"/>
    </row>
    <row r="67" spans="2:10">
      <c r="B67" s="62" t="s">
        <v>97</v>
      </c>
      <c r="J67" s="85"/>
    </row>
    <row r="68" spans="2:10">
      <c r="B68" s="62"/>
    </row>
    <row r="70" spans="2:10">
      <c r="D70" s="101"/>
    </row>
    <row r="73" spans="2:10">
      <c r="B73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AA27" sqref="AA27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33" t="s">
        <v>0</v>
      </c>
      <c r="F11" s="434"/>
      <c r="G11" s="434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128</v>
      </c>
      <c r="F12" s="119"/>
      <c r="G12" s="119" t="s">
        <v>138</v>
      </c>
      <c r="H12" s="119"/>
      <c r="I12" s="119"/>
      <c r="J12" s="414" t="s">
        <v>141</v>
      </c>
      <c r="K12" s="119"/>
      <c r="L12" s="121"/>
      <c r="N12" s="119"/>
      <c r="O12" s="436" t="s">
        <v>121</v>
      </c>
      <c r="P12" s="436"/>
      <c r="Q12" s="436"/>
      <c r="R12" s="437"/>
      <c r="S12" s="114"/>
    </row>
    <row r="13" spans="4:20" ht="15.75">
      <c r="D13" s="113"/>
      <c r="E13" s="122" t="s">
        <v>131</v>
      </c>
      <c r="F13" s="123"/>
      <c r="G13" s="123" t="s">
        <v>139</v>
      </c>
      <c r="H13" s="123"/>
      <c r="I13" s="123"/>
      <c r="J13" s="415" t="s">
        <v>139</v>
      </c>
      <c r="K13" s="123"/>
      <c r="L13" s="124"/>
      <c r="N13" s="123"/>
      <c r="O13" s="123" t="s">
        <v>96</v>
      </c>
      <c r="P13" s="412"/>
      <c r="Q13" s="123"/>
      <c r="R13" s="125"/>
      <c r="S13" s="114"/>
      <c r="T13" s="113"/>
    </row>
    <row r="14" spans="4:20" ht="15.75">
      <c r="D14" s="113"/>
      <c r="E14" s="126" t="s">
        <v>129</v>
      </c>
      <c r="F14" s="127"/>
      <c r="G14" s="413" t="s">
        <v>140</v>
      </c>
      <c r="H14" s="127"/>
      <c r="I14" s="127"/>
      <c r="J14" s="413" t="s">
        <v>142</v>
      </c>
      <c r="K14" s="127"/>
      <c r="L14" s="128"/>
      <c r="M14" s="128"/>
      <c r="N14" s="127"/>
      <c r="O14" s="413" t="s">
        <v>122</v>
      </c>
      <c r="P14" s="413"/>
      <c r="Q14" s="127"/>
      <c r="R14" s="129"/>
      <c r="S14" s="114"/>
    </row>
    <row r="15" spans="4:20">
      <c r="D15" s="113"/>
      <c r="S15" s="114"/>
    </row>
    <row r="16" spans="4:20" ht="21">
      <c r="D16" s="113"/>
      <c r="E16" s="435" t="s">
        <v>1</v>
      </c>
      <c r="F16" s="435"/>
      <c r="G16" s="435"/>
      <c r="H16" s="435"/>
      <c r="I16" s="435"/>
      <c r="J16" s="435"/>
      <c r="K16" s="435"/>
      <c r="L16" s="435"/>
      <c r="M16" s="435"/>
      <c r="N16" s="432">
        <v>44742</v>
      </c>
      <c r="O16" s="432"/>
      <c r="P16" s="432"/>
      <c r="Q16" s="432"/>
      <c r="R16" s="432"/>
      <c r="S16" s="114"/>
    </row>
    <row r="17" spans="4:19">
      <c r="D17" s="113"/>
      <c r="E17" s="429"/>
      <c r="F17" s="429"/>
      <c r="G17" s="429"/>
      <c r="H17" s="429"/>
      <c r="I17" s="429"/>
      <c r="J17" s="429"/>
      <c r="K17" s="429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29"/>
      <c r="F18" s="429"/>
      <c r="G18" s="429"/>
      <c r="H18" s="429"/>
      <c r="I18" s="429"/>
      <c r="J18" s="429"/>
      <c r="K18" s="429"/>
      <c r="L18" s="130"/>
      <c r="N18" s="430" t="s">
        <v>5</v>
      </c>
      <c r="O18" s="430"/>
      <c r="Q18" s="430" t="s">
        <v>2</v>
      </c>
      <c r="R18" s="430"/>
      <c r="S18" s="114"/>
    </row>
    <row r="19" spans="4:19" ht="13.5" customHeight="1">
      <c r="D19" s="113"/>
      <c r="E19" s="429"/>
      <c r="F19" s="429"/>
      <c r="G19" s="429"/>
      <c r="H19" s="429"/>
      <c r="I19" s="429"/>
      <c r="J19" s="429"/>
      <c r="K19" s="429"/>
      <c r="L19" s="130"/>
      <c r="N19" s="430"/>
      <c r="O19" s="430"/>
      <c r="Q19" s="430"/>
      <c r="R19" s="430"/>
      <c r="S19" s="114"/>
    </row>
    <row r="20" spans="4:19">
      <c r="D20" s="113"/>
      <c r="E20" s="429"/>
      <c r="F20" s="429"/>
      <c r="G20" s="429"/>
      <c r="H20" s="429"/>
      <c r="I20" s="429"/>
      <c r="J20" s="429"/>
      <c r="K20" s="429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29"/>
      <c r="F21" s="429"/>
      <c r="G21" s="429"/>
      <c r="H21" s="429"/>
      <c r="I21" s="429"/>
      <c r="J21" s="429"/>
      <c r="K21" s="429"/>
      <c r="L21" s="130"/>
      <c r="M21" s="131"/>
      <c r="N21" s="131"/>
      <c r="O21" s="130"/>
      <c r="Q21" s="419" t="s">
        <v>30</v>
      </c>
      <c r="R21" s="419"/>
      <c r="S21" s="114"/>
    </row>
    <row r="22" spans="4:19" ht="15">
      <c r="D22" s="113"/>
      <c r="E22" s="429"/>
      <c r="F22" s="429"/>
      <c r="G22" s="429"/>
      <c r="H22" s="429"/>
      <c r="I22" s="429"/>
      <c r="J22" s="429"/>
      <c r="K22" s="429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29"/>
      <c r="F23" s="429"/>
      <c r="G23" s="429"/>
      <c r="H23" s="429"/>
      <c r="I23" s="429"/>
      <c r="J23" s="429"/>
      <c r="K23" s="429"/>
      <c r="L23" s="130"/>
      <c r="N23" s="431" t="s">
        <v>4</v>
      </c>
      <c r="O23" s="431"/>
      <c r="Q23" s="430" t="s">
        <v>3</v>
      </c>
      <c r="R23" s="430"/>
      <c r="S23" s="114"/>
    </row>
    <row r="24" spans="4:19" ht="13.15" customHeight="1">
      <c r="D24" s="113"/>
      <c r="E24" s="429"/>
      <c r="F24" s="429"/>
      <c r="G24" s="429"/>
      <c r="H24" s="429"/>
      <c r="I24" s="429"/>
      <c r="J24" s="429"/>
      <c r="K24" s="429"/>
      <c r="L24" s="130"/>
      <c r="N24" s="431"/>
      <c r="O24" s="431"/>
      <c r="Q24" s="430"/>
      <c r="R24" s="430"/>
      <c r="S24" s="114"/>
    </row>
    <row r="25" spans="4:19" ht="13.15" customHeight="1">
      <c r="D25" s="113"/>
      <c r="E25" s="429"/>
      <c r="F25" s="429"/>
      <c r="G25" s="429"/>
      <c r="H25" s="429"/>
      <c r="I25" s="429"/>
      <c r="J25" s="429"/>
      <c r="K25" s="429"/>
      <c r="L25" s="130"/>
      <c r="N25" s="132"/>
      <c r="O25" s="132"/>
      <c r="S25" s="114"/>
    </row>
    <row r="26" spans="4:19" ht="13.15" customHeight="1">
      <c r="D26" s="113"/>
      <c r="E26" s="429"/>
      <c r="F26" s="429"/>
      <c r="G26" s="429"/>
      <c r="H26" s="429"/>
      <c r="I26" s="429"/>
      <c r="J26" s="429"/>
      <c r="K26" s="429"/>
      <c r="L26" s="130"/>
      <c r="N26" s="419" t="s">
        <v>57</v>
      </c>
      <c r="O26" s="419"/>
      <c r="Q26" s="419" t="s">
        <v>91</v>
      </c>
      <c r="R26" s="419"/>
      <c r="S26" s="114"/>
    </row>
    <row r="27" spans="4:19">
      <c r="D27" s="113"/>
      <c r="E27" s="429"/>
      <c r="F27" s="429"/>
      <c r="G27" s="429"/>
      <c r="H27" s="429"/>
      <c r="I27" s="429"/>
      <c r="J27" s="429"/>
      <c r="K27" s="429"/>
      <c r="L27" s="130"/>
      <c r="Q27" s="130"/>
      <c r="R27" s="130"/>
      <c r="S27" s="114"/>
    </row>
    <row r="28" spans="4:19" ht="13.15" customHeight="1">
      <c r="D28" s="113"/>
      <c r="E28" s="429"/>
      <c r="F28" s="429"/>
      <c r="G28" s="429"/>
      <c r="H28" s="429"/>
      <c r="I28" s="429"/>
      <c r="J28" s="429"/>
      <c r="K28" s="429"/>
      <c r="L28" s="130"/>
      <c r="N28" s="419" t="s">
        <v>58</v>
      </c>
      <c r="O28" s="419"/>
      <c r="Q28" s="419" t="s">
        <v>62</v>
      </c>
      <c r="R28" s="419"/>
      <c r="S28" s="114"/>
    </row>
    <row r="29" spans="4:19" ht="13.15" customHeight="1">
      <c r="D29" s="113"/>
      <c r="E29" s="429"/>
      <c r="F29" s="429"/>
      <c r="G29" s="429"/>
      <c r="H29" s="429"/>
      <c r="I29" s="429"/>
      <c r="J29" s="429"/>
      <c r="K29" s="429"/>
      <c r="L29" s="130"/>
      <c r="O29" s="130"/>
      <c r="S29" s="114"/>
    </row>
    <row r="30" spans="4:19" ht="13.15" customHeight="1">
      <c r="D30" s="113"/>
      <c r="E30" s="429"/>
      <c r="F30" s="429"/>
      <c r="G30" s="429"/>
      <c r="H30" s="429"/>
      <c r="I30" s="429"/>
      <c r="J30" s="429"/>
      <c r="K30" s="429"/>
      <c r="L30" s="130"/>
      <c r="O30" s="130"/>
      <c r="Q30" s="419" t="s">
        <v>17</v>
      </c>
      <c r="R30" s="419"/>
      <c r="S30" s="114"/>
    </row>
    <row r="31" spans="4:19" ht="13.15" customHeight="1">
      <c r="D31" s="113"/>
      <c r="E31" s="429"/>
      <c r="F31" s="429"/>
      <c r="G31" s="429"/>
      <c r="H31" s="429"/>
      <c r="I31" s="429"/>
      <c r="J31" s="429"/>
      <c r="K31" s="429"/>
      <c r="L31" s="130"/>
      <c r="O31" s="130"/>
      <c r="P31" s="130"/>
      <c r="Q31" s="130"/>
      <c r="R31" s="130"/>
      <c r="S31" s="114"/>
    </row>
    <row r="32" spans="4:19">
      <c r="D32" s="113"/>
      <c r="E32" s="429"/>
      <c r="F32" s="429"/>
      <c r="G32" s="429"/>
      <c r="H32" s="429"/>
      <c r="I32" s="429"/>
      <c r="J32" s="429"/>
      <c r="K32" s="429"/>
      <c r="L32" s="130"/>
      <c r="O32" s="130"/>
      <c r="P32" s="130"/>
      <c r="Q32" s="130"/>
      <c r="R32" s="130"/>
      <c r="S32" s="114"/>
    </row>
    <row r="33" spans="4:25">
      <c r="D33" s="113"/>
      <c r="E33" s="429"/>
      <c r="F33" s="429"/>
      <c r="G33" s="429"/>
      <c r="H33" s="429"/>
      <c r="I33" s="429"/>
      <c r="J33" s="429"/>
      <c r="K33" s="429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29"/>
      <c r="F34" s="429"/>
      <c r="G34" s="429"/>
      <c r="H34" s="429"/>
      <c r="I34" s="429"/>
      <c r="J34" s="429"/>
      <c r="K34" s="429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20" t="s">
        <v>144</v>
      </c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2"/>
      <c r="S35" s="114"/>
    </row>
    <row r="36" spans="4:25" ht="13.15" customHeight="1">
      <c r="D36" s="113"/>
      <c r="E36" s="423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5"/>
      <c r="S36" s="114"/>
    </row>
    <row r="37" spans="4:25" ht="12.75" customHeight="1">
      <c r="D37" s="113"/>
      <c r="E37" s="423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5"/>
      <c r="S37" s="114"/>
    </row>
    <row r="38" spans="4:25" ht="12.75" customHeight="1">
      <c r="D38" s="113"/>
      <c r="E38" s="423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5"/>
      <c r="S38" s="114"/>
    </row>
    <row r="39" spans="4:25" ht="12.75" customHeight="1">
      <c r="D39" s="113"/>
      <c r="E39" s="423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5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3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5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3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5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3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5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3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5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3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5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3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5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3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5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3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5"/>
      <c r="S47" s="114"/>
    </row>
    <row r="48" spans="4:25" ht="12.75" customHeight="1">
      <c r="D48" s="113"/>
      <c r="E48" s="423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5"/>
      <c r="S48" s="114"/>
    </row>
    <row r="49" spans="4:19" ht="12.75" customHeight="1">
      <c r="D49" s="113"/>
      <c r="E49" s="423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5"/>
      <c r="S49" s="114"/>
    </row>
    <row r="50" spans="4:19" ht="12.75" customHeight="1">
      <c r="D50" s="113"/>
      <c r="E50" s="423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5"/>
      <c r="S50" s="114"/>
    </row>
    <row r="51" spans="4:19" ht="12.75" customHeight="1">
      <c r="D51" s="113"/>
      <c r="E51" s="423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5"/>
      <c r="S51" s="114"/>
    </row>
    <row r="52" spans="4:19" ht="12.75" customHeight="1">
      <c r="D52" s="113"/>
      <c r="E52" s="423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5"/>
      <c r="S52" s="114"/>
    </row>
    <row r="53" spans="4:19" ht="12.75" customHeight="1">
      <c r="D53" s="113"/>
      <c r="E53" s="426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8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J14" r:id="rId2" xr:uid="{B36A2374-9FB2-429D-BDB0-4A880918BAAF}"/>
    <hyperlink ref="G14" r:id="rId3" xr:uid="{07A93BEC-A3F8-41DE-B678-6D63A808927E}"/>
    <hyperlink ref="E14" r:id="rId4" display="eric@ijg.net" xr:uid="{00000000-0004-0000-0100-000002000000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5" t="s">
        <v>5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8" t="s">
        <v>7</v>
      </c>
      <c r="S2" s="438"/>
    </row>
    <row r="3" spans="2:19" ht="14.25" thickBot="1"/>
    <row r="4" spans="2:19" ht="15.75">
      <c r="B4" s="446" t="str">
        <f>"Namibian Returns by Asset Class [N$,%] - "&amp; TEXT(Map!$N$16, " mmmm yyyy")</f>
        <v>Namibian Returns by Asset Class [N$,%] -  June 2022</v>
      </c>
      <c r="C4" s="447"/>
      <c r="D4" s="447"/>
      <c r="E4" s="447"/>
      <c r="F4" s="447"/>
      <c r="G4" s="447"/>
      <c r="H4" s="447"/>
      <c r="I4" s="447"/>
      <c r="J4" s="447"/>
      <c r="K4" s="448"/>
      <c r="L4" s="16"/>
      <c r="M4" s="439" t="s">
        <v>6</v>
      </c>
      <c r="N4" s="439"/>
      <c r="O4" s="439"/>
      <c r="P4" s="439"/>
      <c r="Q4" s="439"/>
      <c r="R4" s="439"/>
      <c r="S4" s="439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123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40" t="s">
        <v>15</v>
      </c>
      <c r="C7" s="441"/>
      <c r="D7" s="141">
        <f>[6]output!K5</f>
        <v>-17.550200000000004</v>
      </c>
      <c r="E7" s="141">
        <f>[6]output!L5</f>
        <v>-19.200495692063068</v>
      </c>
      <c r="F7" s="141">
        <f>[6]output!M5</f>
        <v>-2.1349861963224526</v>
      </c>
      <c r="G7" s="141">
        <f>[6]output!N5</f>
        <v>15.325712464317398</v>
      </c>
      <c r="H7" s="141">
        <f>[6]output!O5</f>
        <v>-2.1349861963224526</v>
      </c>
      <c r="I7" s="141">
        <f>[6]output!P5</f>
        <v>7.7341946808719531</v>
      </c>
      <c r="J7" s="141">
        <f>[6]output!Q5</f>
        <v>13.028196934362946</v>
      </c>
      <c r="K7" s="142">
        <f>[6]output!R5</f>
        <v>9.7411911177170296</v>
      </c>
      <c r="L7" s="12"/>
      <c r="M7" s="12"/>
      <c r="N7" s="12"/>
      <c r="O7" s="12"/>
      <c r="P7" s="12"/>
    </row>
    <row r="8" spans="2:19">
      <c r="B8" s="440" t="s">
        <v>16</v>
      </c>
      <c r="C8" s="441"/>
      <c r="D8" s="141">
        <f>[6]output!K6</f>
        <v>2.2369000000000083</v>
      </c>
      <c r="E8" s="141">
        <f>[6]output!L6</f>
        <v>-1.7842853121201596</v>
      </c>
      <c r="F8" s="141">
        <f>[6]output!M6</f>
        <v>-3.8157728882556419</v>
      </c>
      <c r="G8" s="141">
        <f>[6]output!N6</f>
        <v>17.643513641781471</v>
      </c>
      <c r="H8" s="141">
        <f>[6]output!O6</f>
        <v>-3.8157728882556419</v>
      </c>
      <c r="I8" s="141">
        <f>[6]output!P6</f>
        <v>-2.3026342294859226</v>
      </c>
      <c r="J8" s="141">
        <f>[6]output!Q6</f>
        <v>1.5959105377473248</v>
      </c>
      <c r="K8" s="142">
        <f>[6]output!R6</f>
        <v>12.796941688255693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40" t="s">
        <v>17</v>
      </c>
      <c r="C10" s="441"/>
      <c r="D10" s="141">
        <f>[6]output!K8</f>
        <v>-0.90169134825549557</v>
      </c>
      <c r="E10" s="141">
        <f>[6]output!L8</f>
        <v>0.93286826590079919</v>
      </c>
      <c r="F10" s="141">
        <f>[6]output!M8</f>
        <v>0.90903824053873983</v>
      </c>
      <c r="G10" s="141">
        <f>[6]output!N8</f>
        <v>3.2458096492925304</v>
      </c>
      <c r="H10" s="141">
        <f>[6]output!O8</f>
        <v>0.90903824053873983</v>
      </c>
      <c r="I10" s="141">
        <f>[6]output!P8</f>
        <v>7.5798517424781497</v>
      </c>
      <c r="J10" s="141">
        <f>[6]output!Q8</f>
        <v>10.017548290442569</v>
      </c>
      <c r="K10" s="142">
        <f>[6]output!R8</f>
        <v>8.7864727109093099</v>
      </c>
      <c r="L10" s="12"/>
      <c r="M10" s="12"/>
      <c r="N10" s="12"/>
      <c r="O10" s="12"/>
      <c r="P10" s="12"/>
    </row>
    <row r="11" spans="2:19">
      <c r="B11" s="442" t="s">
        <v>18</v>
      </c>
      <c r="C11" s="443"/>
      <c r="D11" s="141">
        <f>[6]output!K9</f>
        <v>-0.90184148478399395</v>
      </c>
      <c r="E11" s="141">
        <f>[6]output!L9</f>
        <v>0.93487101373923576</v>
      </c>
      <c r="F11" s="141">
        <f>[6]output!M9</f>
        <v>0.90879010523643444</v>
      </c>
      <c r="G11" s="141">
        <f>[6]output!N9</f>
        <v>3.2293305998339017</v>
      </c>
      <c r="H11" s="141">
        <f>[6]output!O9</f>
        <v>0.90879010523643444</v>
      </c>
      <c r="I11" s="141">
        <f>[6]output!P9</f>
        <v>7.565238737005342</v>
      </c>
      <c r="J11" s="141">
        <f>[6]output!Q9</f>
        <v>10.124444199127659</v>
      </c>
      <c r="K11" s="142">
        <f>[6]output!R9</f>
        <v>8.8360891379110527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f>[6]output!K10</f>
        <v>-0.82730463817551891</v>
      </c>
      <c r="E12" s="141">
        <f>[6]output!L10</f>
        <v>-6.1490002517250453E-2</v>
      </c>
      <c r="F12" s="141">
        <f>[6]output!M10</f>
        <v>0.96177588928942903</v>
      </c>
      <c r="G12" s="141">
        <f>[6]output!N10</f>
        <v>4.750608620936303</v>
      </c>
      <c r="H12" s="141">
        <f>[6]output!O10</f>
        <v>0.96177588928942903</v>
      </c>
      <c r="I12" s="141">
        <f>[6]output!P10</f>
        <v>7.6454728300220376</v>
      </c>
      <c r="J12" s="141">
        <f>[6]output!Q10</f>
        <v>8.9825578389535643</v>
      </c>
      <c r="K12" s="142">
        <f>[6]output!R10</f>
        <v>8.4186308823159361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4" t="s">
        <v>22</v>
      </c>
      <c r="C14" s="445"/>
      <c r="D14" s="141">
        <f>[6]output!K12</f>
        <v>0.43341038562485501</v>
      </c>
      <c r="E14" s="141">
        <f>[6]output!L12</f>
        <v>1.2809906926328551</v>
      </c>
      <c r="F14" s="141">
        <f>[6]output!M12</f>
        <v>2.4669051646886375</v>
      </c>
      <c r="G14" s="141">
        <f>[6]output!N12</f>
        <v>4.6641881584493117</v>
      </c>
      <c r="H14" s="141">
        <f>[6]output!O12</f>
        <v>2.4669051646886375</v>
      </c>
      <c r="I14" s="141">
        <f>[6]output!P12</f>
        <v>5.3965480577216729</v>
      </c>
      <c r="J14" s="141">
        <f>[6]output!Q12</f>
        <v>6.382504416858148</v>
      </c>
      <c r="K14" s="142">
        <f>[6]output!R12</f>
        <v>6.41907219500919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6" t="str">
        <f>"Namibian Returns by Asset Class [US$,%] - "&amp; TEXT(Map!$N$16, " mmmm yyyy")</f>
        <v>Namibian Returns by Asset Class [US$,%] -  June 2022</v>
      </c>
      <c r="C22" s="447"/>
      <c r="D22" s="447"/>
      <c r="E22" s="447"/>
      <c r="F22" s="447"/>
      <c r="G22" s="447"/>
      <c r="H22" s="447"/>
      <c r="I22" s="447"/>
      <c r="J22" s="447"/>
      <c r="K22" s="448"/>
      <c r="L22" s="12"/>
      <c r="M22" s="439" t="s">
        <v>25</v>
      </c>
      <c r="N22" s="439"/>
      <c r="O22" s="439"/>
      <c r="P22" s="439"/>
      <c r="Q22" s="439"/>
      <c r="R22" s="439"/>
      <c r="S22" s="439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f>[6]output!K22</f>
        <v>-3.9175093069258149</v>
      </c>
      <c r="E25" s="141">
        <f>[6]output!L22</f>
        <v>-10.238847046970779</v>
      </c>
      <c r="F25" s="141">
        <f>[6]output!M22</f>
        <v>-2.094826209286027</v>
      </c>
      <c r="G25" s="141">
        <f>[6]output!N22</f>
        <v>-12.242139794326146</v>
      </c>
      <c r="H25" s="141">
        <f>[6]output!O22</f>
        <v>-2.094826209286027</v>
      </c>
      <c r="I25" s="141">
        <f>[6]output!P22</f>
        <v>-4.7050944702432425</v>
      </c>
      <c r="J25" s="141">
        <f>[6]output!Q22</f>
        <v>-4.2887303152173262</v>
      </c>
      <c r="K25" s="145">
        <f>[6]output!R22</f>
        <v>-6.6679670899693511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f>[6]output!K24</f>
        <v>-20.78017858854172</v>
      </c>
      <c r="E27" s="141">
        <f>[6]output!L24</f>
        <v>-27.473433352863296</v>
      </c>
      <c r="F27" s="141">
        <f>[6]output!M24</f>
        <v>-4.1850881552032764</v>
      </c>
      <c r="G27" s="141">
        <f>[6]output!N24</f>
        <v>1.2073775256330466</v>
      </c>
      <c r="H27" s="141">
        <f>[6]output!O24</f>
        <v>-4.1850881552032764</v>
      </c>
      <c r="I27" s="141">
        <f>[6]output!P24</f>
        <v>2.6651990443811613</v>
      </c>
      <c r="J27" s="141">
        <f>[6]output!Q24</f>
        <v>8.1807223876953827</v>
      </c>
      <c r="K27" s="145">
        <f>[6]output!R24</f>
        <v>2.4236846098472986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f>[6]output!K25</f>
        <v>-1.7682400726124259</v>
      </c>
      <c r="E28" s="141">
        <f>[6]output!L25</f>
        <v>-11.840442115101391</v>
      </c>
      <c r="F28" s="141">
        <f>[6]output!M25</f>
        <v>-5.8306652869916542</v>
      </c>
      <c r="G28" s="141">
        <f>[6]output!N25</f>
        <v>3.2414302427974384</v>
      </c>
      <c r="H28" s="141">
        <f>[6]output!O25</f>
        <v>-5.8306652869916542</v>
      </c>
      <c r="I28" s="141">
        <f>[6]output!P25</f>
        <v>-6.8993875839276964</v>
      </c>
      <c r="J28" s="141">
        <f>[6]output!Q25</f>
        <v>-2.7612640765061203</v>
      </c>
      <c r="K28" s="145">
        <f>[6]output!R25</f>
        <v>5.2756787379908854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f>[6]output!K27</f>
        <v>-4.7838768126936548</v>
      </c>
      <c r="E30" s="141">
        <f>[6]output!L27</f>
        <v>-9.4014937359652944</v>
      </c>
      <c r="F30" s="141">
        <f>[6]output!M27</f>
        <v>-1.2048307400625236</v>
      </c>
      <c r="G30" s="141">
        <f>[6]output!N27</f>
        <v>-9.3936866997577297</v>
      </c>
      <c r="H30" s="141">
        <f>[6]output!O27</f>
        <v>-1.2048307400625236</v>
      </c>
      <c r="I30" s="141">
        <f>[6]output!P27</f>
        <v>2.5181180870469388</v>
      </c>
      <c r="J30" s="141">
        <f>[6]output!Q27</f>
        <v>5.2991923448514999</v>
      </c>
      <c r="K30" s="145">
        <f>[6]output!R27</f>
        <v>1.5326265122073801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f>[6]output!K28</f>
        <v>-4.7840210676096788</v>
      </c>
      <c r="E31" s="141">
        <f>[6]output!L28</f>
        <v>-9.3996960464147623</v>
      </c>
      <c r="F31" s="141">
        <f>[6]output!M28</f>
        <v>-1.205073677361479</v>
      </c>
      <c r="G31" s="141">
        <f>[6]output!N28</f>
        <v>-9.4081483609448568</v>
      </c>
      <c r="H31" s="141">
        <f>[6]output!O28</f>
        <v>-1.205073677361479</v>
      </c>
      <c r="I31" s="141">
        <f>[6]output!P28</f>
        <v>2.5041926372865619</v>
      </c>
      <c r="J31" s="141">
        <f>[6]output!Q28</f>
        <v>5.4015037762950913</v>
      </c>
      <c r="K31" s="145">
        <f>[6]output!R28</f>
        <v>1.5789345321854276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f>[6]output!K29</f>
        <v>-4.7124042089041751</v>
      </c>
      <c r="E32" s="141">
        <f>[6]output!L29</f>
        <v>-10.294041182181113</v>
      </c>
      <c r="F32" s="141">
        <f>[6]output!M29</f>
        <v>-1.1531978534000231</v>
      </c>
      <c r="G32" s="141">
        <f>[6]output!N29</f>
        <v>-8.0731073218461731</v>
      </c>
      <c r="H32" s="141">
        <f>[6]output!O29</f>
        <v>-1.1531978534000231</v>
      </c>
      <c r="I32" s="141">
        <f>[6]output!P29</f>
        <v>2.5806516404294877</v>
      </c>
      <c r="J32" s="141">
        <f>[6]output!Q29</f>
        <v>4.308589842615107</v>
      </c>
      <c r="K32" s="145">
        <f>[6]output!R29</f>
        <v>1.1893122556877689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f>[6]output!K31</f>
        <v>-3.5010778134950016</v>
      </c>
      <c r="E34" s="141">
        <f>[6]output!L31</f>
        <v>-9.0890150320425356</v>
      </c>
      <c r="F34" s="141">
        <f>[6]output!M31</f>
        <v>0.32040157945447678</v>
      </c>
      <c r="G34" s="141">
        <f>[6]output!N31</f>
        <v>-8.148948070504602</v>
      </c>
      <c r="H34" s="141">
        <f>[6]output!O31</f>
        <v>0.32040157945447678</v>
      </c>
      <c r="I34" s="141">
        <f>[6]output!P31</f>
        <v>0.43754090323053774</v>
      </c>
      <c r="J34" s="141">
        <f>[6]output!Q31</f>
        <v>1.8200456998449521</v>
      </c>
      <c r="K34" s="142">
        <f>[6]output!R31</f>
        <v>-1.157829454485837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417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102"/>
      <c r="M42" s="102"/>
      <c r="N42" s="102"/>
      <c r="O42" s="102"/>
    </row>
    <row r="43" spans="1:24">
      <c r="A43" s="417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102"/>
      <c r="M43" s="102"/>
      <c r="N43" s="102"/>
      <c r="O43" s="102"/>
    </row>
    <row r="44" spans="1:24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102"/>
      <c r="M44" s="102"/>
      <c r="N44" s="102"/>
      <c r="O44" s="102"/>
    </row>
    <row r="45" spans="1:24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102"/>
      <c r="M45" s="102"/>
      <c r="N45" s="102"/>
      <c r="O45" s="102"/>
    </row>
    <row r="46" spans="1:24">
      <c r="A46" s="417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02"/>
      <c r="M46" s="102"/>
      <c r="N46" s="102"/>
      <c r="O46" s="102"/>
    </row>
    <row r="47" spans="1:24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02"/>
      <c r="M47" s="102"/>
      <c r="N47" s="102"/>
      <c r="O47" s="102"/>
    </row>
    <row r="48" spans="1:24">
      <c r="A48" s="417"/>
      <c r="B48" s="417"/>
      <c r="C48" s="417" t="str">
        <f>D5</f>
        <v>1 month</v>
      </c>
      <c r="D48" s="417" t="str">
        <f t="shared" ref="D48" si="0">E5</f>
        <v>3 month</v>
      </c>
      <c r="E48" s="417" t="str">
        <f>G5</f>
        <v>12 month</v>
      </c>
      <c r="F48" s="417" t="str">
        <f>H5</f>
        <v>year-to-date</v>
      </c>
      <c r="G48" s="417" t="str">
        <f>I5</f>
        <v>3 years*</v>
      </c>
      <c r="H48" s="417" t="str">
        <f>J5</f>
        <v>5  years*</v>
      </c>
      <c r="I48" s="417" t="str">
        <f>K5</f>
        <v>10  years*</v>
      </c>
      <c r="J48" s="417"/>
      <c r="K48" s="417"/>
      <c r="L48" s="102"/>
      <c r="M48" s="102"/>
      <c r="N48" s="102"/>
      <c r="O48" s="102"/>
    </row>
    <row r="49" spans="1:15">
      <c r="A49" s="417"/>
      <c r="B49" s="417" t="str">
        <f>B7</f>
        <v>NSX Overall Index</v>
      </c>
      <c r="C49" s="418">
        <f>D7/100</f>
        <v>-0.17550200000000005</v>
      </c>
      <c r="D49" s="418">
        <f>E7/100</f>
        <v>-0.19200495692063069</v>
      </c>
      <c r="E49" s="418">
        <f t="shared" ref="E49:I50" si="1">G7/100</f>
        <v>0.15325712464317398</v>
      </c>
      <c r="F49" s="418">
        <f t="shared" si="1"/>
        <v>-2.1349861963224526E-2</v>
      </c>
      <c r="G49" s="418">
        <f t="shared" si="1"/>
        <v>7.7341946808719531E-2</v>
      </c>
      <c r="H49" s="418">
        <f t="shared" si="1"/>
        <v>0.13028196934362946</v>
      </c>
      <c r="I49" s="418">
        <f t="shared" si="1"/>
        <v>9.7411911177170296E-2</v>
      </c>
      <c r="J49" s="417"/>
      <c r="K49" s="417"/>
      <c r="L49" s="102"/>
      <c r="M49" s="102"/>
      <c r="N49" s="102"/>
      <c r="O49" s="102"/>
    </row>
    <row r="50" spans="1:15">
      <c r="A50" s="417"/>
      <c r="B50" s="417" t="str">
        <f>B8</f>
        <v>NSX Local Index</v>
      </c>
      <c r="C50" s="418">
        <f>D8/100</f>
        <v>2.2369000000000083E-2</v>
      </c>
      <c r="D50" s="418">
        <f>E8/100</f>
        <v>-1.7842853121201596E-2</v>
      </c>
      <c r="E50" s="418">
        <f t="shared" si="1"/>
        <v>0.17643513641781472</v>
      </c>
      <c r="F50" s="418">
        <f t="shared" si="1"/>
        <v>-3.8157728882556419E-2</v>
      </c>
      <c r="G50" s="418">
        <f t="shared" si="1"/>
        <v>-2.3026342294859226E-2</v>
      </c>
      <c r="H50" s="418">
        <f t="shared" si="1"/>
        <v>1.5959105377473248E-2</v>
      </c>
      <c r="I50" s="418">
        <f t="shared" si="1"/>
        <v>0.12796941688255692</v>
      </c>
      <c r="J50" s="417"/>
      <c r="K50" s="417"/>
      <c r="L50" s="102"/>
      <c r="M50" s="102"/>
      <c r="N50" s="102"/>
      <c r="O50" s="102"/>
    </row>
    <row r="51" spans="1:15">
      <c r="A51" s="417"/>
      <c r="B51" s="417" t="str">
        <f>B10</f>
        <v>IJG ALBI</v>
      </c>
      <c r="C51" s="418">
        <f>D10/100</f>
        <v>-9.0169134825549557E-3</v>
      </c>
      <c r="D51" s="418">
        <f>E10/100</f>
        <v>9.3286826590079919E-3</v>
      </c>
      <c r="E51" s="418">
        <f>G10/100</f>
        <v>3.2458096492925304E-2</v>
      </c>
      <c r="F51" s="418">
        <f>H10/100</f>
        <v>9.0903824053873983E-3</v>
      </c>
      <c r="G51" s="418">
        <f>I10/100</f>
        <v>7.5798517424781497E-2</v>
      </c>
      <c r="H51" s="418">
        <f>J10/100</f>
        <v>0.1001754829044257</v>
      </c>
      <c r="I51" s="418">
        <f>K10/100</f>
        <v>8.7864727109093099E-2</v>
      </c>
      <c r="J51" s="417"/>
      <c r="K51" s="417"/>
      <c r="L51" s="102"/>
      <c r="M51" s="102"/>
      <c r="N51" s="102"/>
      <c r="O51" s="102"/>
    </row>
    <row r="52" spans="1:15">
      <c r="A52" s="417"/>
      <c r="B52" s="417" t="str">
        <f>B14</f>
        <v xml:space="preserve">IJG Money Market Index </v>
      </c>
      <c r="C52" s="418">
        <f>D14/100</f>
        <v>4.3341038562485501E-3</v>
      </c>
      <c r="D52" s="418">
        <f>E14/100</f>
        <v>1.2809906926328551E-2</v>
      </c>
      <c r="E52" s="418">
        <f>G14/100</f>
        <v>4.6641881584493117E-2</v>
      </c>
      <c r="F52" s="418">
        <f>H14/100</f>
        <v>2.4669051646886375E-2</v>
      </c>
      <c r="G52" s="418">
        <f>I14/100</f>
        <v>5.3965480577216729E-2</v>
      </c>
      <c r="H52" s="418">
        <f>J14/100</f>
        <v>6.382504416858148E-2</v>
      </c>
      <c r="I52" s="418">
        <f>K14/100</f>
        <v>6.41907219500919E-2</v>
      </c>
      <c r="J52" s="417"/>
      <c r="K52" s="417"/>
      <c r="L52" s="102"/>
      <c r="M52" s="102"/>
      <c r="N52" s="102"/>
      <c r="O52" s="102"/>
    </row>
    <row r="53" spans="1:15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02"/>
      <c r="M53" s="102"/>
      <c r="N53" s="102"/>
      <c r="O53" s="102"/>
    </row>
    <row r="54" spans="1:15">
      <c r="A54" s="417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102"/>
      <c r="M54" s="102"/>
      <c r="N54" s="102"/>
      <c r="O54" s="102"/>
    </row>
    <row r="55" spans="1:15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102"/>
      <c r="M55" s="102"/>
      <c r="N55" s="102"/>
      <c r="O55" s="102"/>
    </row>
    <row r="56" spans="1:15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102"/>
      <c r="M56" s="102"/>
      <c r="N56" s="102"/>
      <c r="O56" s="102"/>
    </row>
    <row r="57" spans="1:15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102"/>
      <c r="M57" s="102"/>
      <c r="N57" s="102"/>
      <c r="O57" s="102"/>
    </row>
    <row r="58" spans="1:15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5" t="s">
        <v>2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8" t="s">
        <v>7</v>
      </c>
      <c r="S2" s="438"/>
    </row>
    <row r="3" spans="2:19" ht="14.25" thickBot="1"/>
    <row r="4" spans="2:19" ht="16.5" thickBot="1">
      <c r="B4" s="456" t="str">
        <f>"Index Total Returns [N$, %] - "&amp; TEXT(Map!$N$16, " mmmm yyyy")</f>
        <v>Index Total Returns [N$, %] -  June 2022</v>
      </c>
      <c r="C4" s="457"/>
      <c r="D4" s="457"/>
      <c r="E4" s="457"/>
      <c r="F4" s="457"/>
      <c r="G4" s="457"/>
      <c r="H4" s="457"/>
      <c r="I4" s="457"/>
      <c r="J4" s="457"/>
      <c r="K4" s="458"/>
      <c r="L4" s="16"/>
      <c r="M4" s="455" t="str">
        <f>"Index Total Returns [N$] – "&amp; TEXT(Map!$N$16, " mmmm yyyy")</f>
        <v>Index Total Returns [N$] –  June 2022</v>
      </c>
      <c r="N4" s="455"/>
      <c r="O4" s="455"/>
      <c r="P4" s="455"/>
      <c r="Q4" s="455"/>
      <c r="R4" s="455"/>
      <c r="S4" s="455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124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2.2369000000000083</v>
      </c>
      <c r="E6" s="172">
        <f>Summary!E8</f>
        <v>-1.7842853121201596</v>
      </c>
      <c r="F6" s="172">
        <f>Summary!F8</f>
        <v>-3.8157728882556419</v>
      </c>
      <c r="G6" s="172">
        <f>Summary!G8</f>
        <v>17.643513641781471</v>
      </c>
      <c r="H6" s="172">
        <f>Summary!H8</f>
        <v>-3.8157728882556419</v>
      </c>
      <c r="I6" s="172">
        <f>Summary!I8</f>
        <v>-2.3026342294859226</v>
      </c>
      <c r="J6" s="172">
        <f>Summary!J8</f>
        <v>1.5959105377473248</v>
      </c>
      <c r="K6" s="173">
        <f>Summary!K8</f>
        <v>12.796941688255693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-17.550200000000004</v>
      </c>
      <c r="E8" s="172">
        <f>Summary!E7</f>
        <v>-19.200495692063068</v>
      </c>
      <c r="F8" s="172">
        <f>Summary!F7</f>
        <v>-2.1349861963224526</v>
      </c>
      <c r="G8" s="172">
        <f>Summary!G7</f>
        <v>15.325712464317398</v>
      </c>
      <c r="H8" s="172">
        <f>Summary!H7</f>
        <v>-2.1349861963224526</v>
      </c>
      <c r="I8" s="172">
        <f>Summary!I7</f>
        <v>7.7341946808719531</v>
      </c>
      <c r="J8" s="172">
        <f>Summary!J7</f>
        <v>13.028196934362946</v>
      </c>
      <c r="K8" s="173">
        <f>Summary!K7</f>
        <v>9.7411911177170296</v>
      </c>
      <c r="L8" s="12"/>
      <c r="M8" s="12"/>
      <c r="N8" s="12"/>
      <c r="O8" s="12"/>
      <c r="P8" s="12"/>
    </row>
    <row r="9" spans="2:19" ht="14.25" thickBot="1">
      <c r="B9" s="459"/>
      <c r="C9" s="460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3"/>
      <c r="C11" s="454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1"/>
      <c r="C12" s="451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1"/>
      <c r="C13" s="451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2"/>
      <c r="C16" s="452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6" t="str">
        <f>"Index Total Returns [US$, %] -"&amp; TEXT(Map!$N$16, " mmmm yyyy")</f>
        <v>Index Total Returns [US$, %] - June 2022</v>
      </c>
      <c r="C22" s="457"/>
      <c r="D22" s="457"/>
      <c r="E22" s="457"/>
      <c r="F22" s="457"/>
      <c r="G22" s="457"/>
      <c r="H22" s="457"/>
      <c r="I22" s="457"/>
      <c r="J22" s="457"/>
      <c r="K22" s="458"/>
      <c r="L22" s="12"/>
      <c r="M22" s="455" t="str">
        <f>"Index Total Returns [US$] -"&amp; TEXT(Map!$N$16, " mmmm yyyy")</f>
        <v>Index Total Returns [US$] - June 2022</v>
      </c>
      <c r="N22" s="455"/>
      <c r="O22" s="455"/>
      <c r="P22" s="455"/>
      <c r="Q22" s="455"/>
      <c r="R22" s="455"/>
      <c r="S22" s="455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9" t="s">
        <v>23</v>
      </c>
      <c r="C24" s="450"/>
      <c r="D24" s="172">
        <f>Summary!D25</f>
        <v>-3.9175093069258149</v>
      </c>
      <c r="E24" s="172">
        <f>Summary!E25</f>
        <v>-10.238847046970779</v>
      </c>
      <c r="F24" s="172">
        <f>Summary!F25</f>
        <v>-2.094826209286027</v>
      </c>
      <c r="G24" s="172">
        <f>Summary!G25</f>
        <v>-12.242139794326146</v>
      </c>
      <c r="H24" s="172">
        <f>Summary!H25</f>
        <v>-2.094826209286027</v>
      </c>
      <c r="I24" s="172">
        <f>Summary!I25</f>
        <v>-4.7050944702432425</v>
      </c>
      <c r="J24" s="172">
        <f>Summary!J25</f>
        <v>-4.2887303152173262</v>
      </c>
      <c r="K24" s="173">
        <f>Summary!K25</f>
        <v>-6.6679670899693511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-1.7682400726124259</v>
      </c>
      <c r="E26" s="172">
        <f>Summary!E28</f>
        <v>-11.840442115101391</v>
      </c>
      <c r="F26" s="172">
        <f>Summary!F28</f>
        <v>-5.8306652869916542</v>
      </c>
      <c r="G26" s="172">
        <f>Summary!G28</f>
        <v>3.2414302427974384</v>
      </c>
      <c r="H26" s="172">
        <f>Summary!H28</f>
        <v>-5.8306652869916542</v>
      </c>
      <c r="I26" s="172">
        <f>Summary!I28</f>
        <v>-6.8993875839276964</v>
      </c>
      <c r="J26" s="172">
        <f>Summary!J28</f>
        <v>-2.7612640765061203</v>
      </c>
      <c r="K26" s="173">
        <f>Summary!K28</f>
        <v>5.2756787379908854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-20.78017858854172</v>
      </c>
      <c r="E28" s="172">
        <f>Summary!E27</f>
        <v>-27.473433352863296</v>
      </c>
      <c r="F28" s="172">
        <f>Summary!F27</f>
        <v>-4.1850881552032764</v>
      </c>
      <c r="G28" s="172">
        <f>Summary!G27</f>
        <v>1.2073775256330466</v>
      </c>
      <c r="H28" s="172">
        <f>Summary!H27</f>
        <v>-4.1850881552032764</v>
      </c>
      <c r="I28" s="172">
        <f>Summary!I27</f>
        <v>2.6651990443811613</v>
      </c>
      <c r="J28" s="172">
        <f>Summary!J27</f>
        <v>8.1807223876953827</v>
      </c>
      <c r="K28" s="173">
        <f>Summary!K27</f>
        <v>2.4236846098472986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35" t="s">
        <v>63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8" t="s">
        <v>7</v>
      </c>
      <c r="S2" s="438"/>
    </row>
    <row r="3" spans="2:19" ht="14.25" thickBot="1"/>
    <row r="4" spans="2:19" ht="15.75" customHeight="1">
      <c r="B4" s="456" t="str">
        <f>"Bond Performance Index Total Returns (%)  - as at "&amp; TEXT(Map!$N$16, " mmmm yyyy")</f>
        <v>Bond Performance Index Total Returns (%)  - as at  June 2022</v>
      </c>
      <c r="C4" s="457"/>
      <c r="D4" s="457"/>
      <c r="E4" s="457"/>
      <c r="F4" s="457"/>
      <c r="G4" s="457"/>
      <c r="H4" s="457"/>
      <c r="I4" s="457"/>
      <c r="J4" s="458"/>
      <c r="L4" s="461" t="s">
        <v>71</v>
      </c>
      <c r="M4" s="461"/>
      <c r="N4" s="461"/>
      <c r="O4" s="461"/>
      <c r="P4" s="461"/>
      <c r="Q4" s="461"/>
      <c r="R4" s="461"/>
      <c r="S4" s="461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124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-0.90169134825549557</v>
      </c>
      <c r="D7" s="193">
        <f>Summary!E10</f>
        <v>0.93286826590079919</v>
      </c>
      <c r="E7" s="193">
        <f>Summary!F10</f>
        <v>0.90903824053873983</v>
      </c>
      <c r="F7" s="193">
        <f>Summary!G10</f>
        <v>3.2458096492925304</v>
      </c>
      <c r="G7" s="193">
        <f>Summary!H10</f>
        <v>0.90903824053873983</v>
      </c>
      <c r="H7" s="193">
        <f>Summary!I10</f>
        <v>7.5798517424781497</v>
      </c>
      <c r="I7" s="193">
        <f>Summary!J10</f>
        <v>10.017548290442569</v>
      </c>
      <c r="J7" s="194">
        <f>Summary!K10</f>
        <v>8.7864727109093099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-0.90184148478399395</v>
      </c>
      <c r="D9" s="193">
        <f>Summary!E11</f>
        <v>0.93487101373923576</v>
      </c>
      <c r="E9" s="193">
        <f>Summary!F11</f>
        <v>0.90879010523643444</v>
      </c>
      <c r="F9" s="193">
        <f>Summary!G11</f>
        <v>3.2293305998339017</v>
      </c>
      <c r="G9" s="193">
        <f>Summary!H11</f>
        <v>0.90879010523643444</v>
      </c>
      <c r="H9" s="193">
        <f>Summary!I11</f>
        <v>7.565238737005342</v>
      </c>
      <c r="I9" s="193">
        <f>Summary!J11</f>
        <v>10.124444199127659</v>
      </c>
      <c r="J9" s="194">
        <f>Summary!K11</f>
        <v>8.8360891379110527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-0.82730463817551891</v>
      </c>
      <c r="D11" s="193">
        <f>Summary!E12</f>
        <v>-6.1490002517250453E-2</v>
      </c>
      <c r="E11" s="193">
        <f>Summary!F12</f>
        <v>0.96177588928942903</v>
      </c>
      <c r="F11" s="193">
        <f>Summary!G12</f>
        <v>4.750608620936303</v>
      </c>
      <c r="G11" s="193">
        <f>Summary!H12</f>
        <v>0.96177588928942903</v>
      </c>
      <c r="H11" s="193">
        <f>Summary!I12</f>
        <v>7.6454728300220376</v>
      </c>
      <c r="I11" s="193">
        <f>Summary!J12</f>
        <v>8.9825578389535643</v>
      </c>
      <c r="J11" s="194">
        <f>Summary!K12</f>
        <v>8.4186308823159361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6" t="str">
        <f>"Bond Performance, Index Total Returns  (US$- terms),(%) - as at "&amp; TEXT(Map!$N$16, " mmmm yyyy")</f>
        <v>Bond Performance, Index Total Returns  (US$- terms),(%) - as at  June 2022</v>
      </c>
      <c r="C23" s="457"/>
      <c r="D23" s="457"/>
      <c r="E23" s="457"/>
      <c r="F23" s="457"/>
      <c r="G23" s="457"/>
      <c r="H23" s="457"/>
      <c r="I23" s="457"/>
      <c r="J23" s="458"/>
      <c r="L23" s="461" t="s">
        <v>72</v>
      </c>
      <c r="M23" s="461"/>
      <c r="N23" s="461"/>
      <c r="O23" s="461"/>
      <c r="P23" s="461"/>
      <c r="Q23" s="461"/>
      <c r="R23" s="461"/>
      <c r="S23" s="461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124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-4.7838768126936548</v>
      </c>
      <c r="D26" s="193">
        <f>Summary!E30</f>
        <v>-9.4014937359652944</v>
      </c>
      <c r="E26" s="193">
        <f>Summary!F30</f>
        <v>-1.2048307400625236</v>
      </c>
      <c r="F26" s="193">
        <f>Summary!G30</f>
        <v>-9.3936866997577297</v>
      </c>
      <c r="G26" s="193">
        <f>Summary!H30</f>
        <v>-1.2048307400625236</v>
      </c>
      <c r="H26" s="193">
        <f>Summary!I30</f>
        <v>2.5181180870469388</v>
      </c>
      <c r="I26" s="193">
        <f>Summary!J30</f>
        <v>5.2991923448514999</v>
      </c>
      <c r="J26" s="194">
        <f>Summary!K30</f>
        <v>1.5326265122073801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-4.7840210676096788</v>
      </c>
      <c r="D28" s="193">
        <f>Summary!E31</f>
        <v>-9.3996960464147623</v>
      </c>
      <c r="E28" s="193">
        <f>Summary!F31</f>
        <v>-1.205073677361479</v>
      </c>
      <c r="F28" s="193">
        <f>Summary!G31</f>
        <v>-9.4081483609448568</v>
      </c>
      <c r="G28" s="193">
        <f>Summary!H31</f>
        <v>-1.205073677361479</v>
      </c>
      <c r="H28" s="193">
        <f>Summary!I31</f>
        <v>2.5041926372865619</v>
      </c>
      <c r="I28" s="193">
        <f>Summary!J31</f>
        <v>5.4015037762950913</v>
      </c>
      <c r="J28" s="194">
        <f>Summary!K31</f>
        <v>1.5789345321854276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-4.7124042089041751</v>
      </c>
      <c r="D30" s="193">
        <f>Summary!E32</f>
        <v>-10.294041182181113</v>
      </c>
      <c r="E30" s="193">
        <f>Summary!F32</f>
        <v>-1.1531978534000231</v>
      </c>
      <c r="F30" s="193">
        <f>Summary!G32</f>
        <v>-8.0731073218461731</v>
      </c>
      <c r="G30" s="193">
        <f>Summary!H32</f>
        <v>-1.1531978534000231</v>
      </c>
      <c r="H30" s="193">
        <f>Summary!I32</f>
        <v>2.5806516404294877</v>
      </c>
      <c r="I30" s="193">
        <f>Summary!J32</f>
        <v>4.308589842615107</v>
      </c>
      <c r="J30" s="194">
        <f>Summary!K32</f>
        <v>1.1893122556877689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-3.9175093069258149</v>
      </c>
      <c r="D32" s="200">
        <f>Summary!E25</f>
        <v>-10.238847046970779</v>
      </c>
      <c r="E32" s="200">
        <f>Summary!F25</f>
        <v>-2.094826209286027</v>
      </c>
      <c r="F32" s="200">
        <f>Summary!G25</f>
        <v>-12.242139794326146</v>
      </c>
      <c r="G32" s="200">
        <f>Summary!H25</f>
        <v>-2.094826209286027</v>
      </c>
      <c r="H32" s="200">
        <f>Summary!I25</f>
        <v>-4.7050944702432425</v>
      </c>
      <c r="I32" s="200">
        <f>Summary!J25</f>
        <v>-4.2887303152173262</v>
      </c>
      <c r="J32" s="201">
        <f>Summary!K25</f>
        <v>-6.6679670899693511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107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35" t="s">
        <v>17</v>
      </c>
      <c r="C2" s="435"/>
      <c r="D2" s="43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73" t="str">
        <f>"Bond Performance Index Total Returns (%)  - as at "&amp;TEXT(Map!$N$16,"mmmm  yyyy")</f>
        <v>Bond Performance Index Total Returns (%)  - as at June  2022</v>
      </c>
      <c r="C4" s="474"/>
      <c r="D4" s="474"/>
      <c r="E4" s="474"/>
      <c r="F4" s="474"/>
      <c r="G4" s="474"/>
      <c r="H4" s="474"/>
      <c r="I4" s="474"/>
      <c r="J4" s="475"/>
      <c r="L4" s="476" t="str">
        <f>"Bond Performance, Index Total Returns  (US$- terms),(%) - as at "&amp;TEXT(Map!$N$16,"mmmm  yyyy")</f>
        <v>Bond Performance, Index Total Returns  (US$- terms),(%) - as at June  2022</v>
      </c>
      <c r="M4" s="477"/>
      <c r="N4" s="477"/>
      <c r="O4" s="477"/>
      <c r="P4" s="477"/>
      <c r="Q4" s="477"/>
      <c r="R4" s="477"/>
      <c r="S4" s="477"/>
      <c r="T4" s="478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124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71" t="s">
        <v>12</v>
      </c>
      <c r="R5" s="208" t="s">
        <v>13</v>
      </c>
      <c r="S5" s="208" t="s">
        <v>21</v>
      </c>
      <c r="T5" s="209" t="s">
        <v>124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72"/>
      <c r="R6" s="214"/>
      <c r="S6" s="214"/>
      <c r="T6" s="215"/>
    </row>
    <row r="7" spans="2:22" ht="15.75">
      <c r="B7" s="216" t="s">
        <v>64</v>
      </c>
      <c r="C7" s="202">
        <f>Summary!D10</f>
        <v>-0.90169134825549557</v>
      </c>
      <c r="D7" s="202">
        <f>Summary!E10</f>
        <v>0.93286826590079919</v>
      </c>
      <c r="E7" s="202">
        <f>Summary!F10</f>
        <v>0.90903824053873983</v>
      </c>
      <c r="F7" s="202">
        <f>Summary!G10</f>
        <v>3.2458096492925304</v>
      </c>
      <c r="G7" s="202">
        <f>Summary!H10</f>
        <v>0.90903824053873983</v>
      </c>
      <c r="H7" s="202">
        <f>Summary!I10</f>
        <v>7.5798517424781497</v>
      </c>
      <c r="I7" s="202">
        <f>Summary!J10</f>
        <v>10.017548290442569</v>
      </c>
      <c r="J7" s="217">
        <f>Summary!K10</f>
        <v>8.7864727109093099</v>
      </c>
      <c r="L7" s="216" t="s">
        <v>67</v>
      </c>
      <c r="M7" s="202">
        <f>Summary!D30</f>
        <v>-4.7838768126936548</v>
      </c>
      <c r="N7" s="202">
        <f>Summary!E30</f>
        <v>-9.4014937359652944</v>
      </c>
      <c r="O7" s="202">
        <f>Summary!F30</f>
        <v>-1.2048307400625236</v>
      </c>
      <c r="P7" s="202">
        <f>Summary!G30</f>
        <v>-9.3936866997577297</v>
      </c>
      <c r="Q7" s="202">
        <f>Summary!H30</f>
        <v>-1.2048307400625236</v>
      </c>
      <c r="R7" s="202">
        <f>Summary!I30</f>
        <v>2.5181180870469388</v>
      </c>
      <c r="S7" s="202">
        <f>Summary!J30</f>
        <v>5.2991923448514999</v>
      </c>
      <c r="T7" s="217">
        <f>Summary!K30</f>
        <v>1.5326265122073801</v>
      </c>
    </row>
    <row r="8" spans="2:22" ht="15.75">
      <c r="B8" s="218"/>
      <c r="C8" s="416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-0.90184148478399395</v>
      </c>
      <c r="D9" s="202">
        <f>Summary!E11</f>
        <v>0.93487101373923576</v>
      </c>
      <c r="E9" s="202">
        <f>Summary!F11</f>
        <v>0.90879010523643444</v>
      </c>
      <c r="F9" s="202">
        <f>Summary!G11</f>
        <v>3.2293305998339017</v>
      </c>
      <c r="G9" s="202">
        <f>Summary!H11</f>
        <v>0.90879010523643444</v>
      </c>
      <c r="H9" s="202">
        <f>Summary!I11</f>
        <v>7.565238737005342</v>
      </c>
      <c r="I9" s="202">
        <f>Summary!J11</f>
        <v>10.124444199127659</v>
      </c>
      <c r="J9" s="217">
        <f>Summary!K11</f>
        <v>8.8360891379110527</v>
      </c>
      <c r="L9" s="216" t="s">
        <v>68</v>
      </c>
      <c r="M9" s="202">
        <f>Summary!D31</f>
        <v>-4.7840210676096788</v>
      </c>
      <c r="N9" s="202">
        <f>Summary!E31</f>
        <v>-9.3996960464147623</v>
      </c>
      <c r="O9" s="202">
        <f>Summary!F31</f>
        <v>-1.205073677361479</v>
      </c>
      <c r="P9" s="202">
        <f>Summary!G31</f>
        <v>-9.4081483609448568</v>
      </c>
      <c r="Q9" s="202">
        <f>Summary!H31</f>
        <v>-1.205073677361479</v>
      </c>
      <c r="R9" s="202">
        <f>Summary!I31</f>
        <v>2.5041926372865619</v>
      </c>
      <c r="S9" s="202">
        <f>Summary!J31</f>
        <v>5.4015037762950913</v>
      </c>
      <c r="T9" s="217">
        <f>Summary!K31</f>
        <v>1.5789345321854276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-0.82730463817551891</v>
      </c>
      <c r="D11" s="202">
        <f>Summary!E12</f>
        <v>-6.1490002517250453E-2</v>
      </c>
      <c r="E11" s="202">
        <f>Summary!F12</f>
        <v>0.96177588928942903</v>
      </c>
      <c r="F11" s="202">
        <f>Summary!G12</f>
        <v>4.750608620936303</v>
      </c>
      <c r="G11" s="202">
        <f>Summary!H12</f>
        <v>0.96177588928942903</v>
      </c>
      <c r="H11" s="202">
        <f>Summary!I12</f>
        <v>7.6454728300220376</v>
      </c>
      <c r="I11" s="202">
        <f>Summary!J12</f>
        <v>8.9825578389535643</v>
      </c>
      <c r="J11" s="217">
        <f>Summary!K12</f>
        <v>8.4186308823159361</v>
      </c>
      <c r="L11" s="216" t="s">
        <v>69</v>
      </c>
      <c r="M11" s="202">
        <f>Summary!D32</f>
        <v>-4.7124042089041751</v>
      </c>
      <c r="N11" s="202">
        <f>Summary!E32</f>
        <v>-10.294041182181113</v>
      </c>
      <c r="O11" s="202">
        <f>Summary!F32</f>
        <v>-1.1531978534000231</v>
      </c>
      <c r="P11" s="202">
        <f>Summary!G32</f>
        <v>-8.0731073218461731</v>
      </c>
      <c r="Q11" s="202">
        <f>Summary!H32</f>
        <v>-1.1531978534000231</v>
      </c>
      <c r="R11" s="202">
        <f>Summary!I32</f>
        <v>2.5806516404294877</v>
      </c>
      <c r="S11" s="202">
        <f>Summary!J32</f>
        <v>4.308589842615107</v>
      </c>
      <c r="T11" s="217">
        <f>Summary!K32</f>
        <v>1.1893122556877689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19"/>
      <c r="M12" s="220"/>
      <c r="N12" s="220"/>
      <c r="O12" s="220"/>
      <c r="P12" s="220"/>
      <c r="Q12" s="220"/>
      <c r="R12" s="220"/>
      <c r="S12" s="220"/>
      <c r="T12" s="221"/>
    </row>
    <row r="13" spans="2:22" ht="16.5" thickBot="1">
      <c r="B13" s="62" t="s">
        <v>20</v>
      </c>
      <c r="L13" s="222" t="s">
        <v>70</v>
      </c>
      <c r="M13" s="223">
        <f>Summary!D25</f>
        <v>-3.9175093069258149</v>
      </c>
      <c r="N13" s="223">
        <f>Summary!E25</f>
        <v>-10.238847046970779</v>
      </c>
      <c r="O13" s="223">
        <f>Summary!F25</f>
        <v>-2.094826209286027</v>
      </c>
      <c r="P13" s="223">
        <f>Summary!G25</f>
        <v>-12.242139794326146</v>
      </c>
      <c r="Q13" s="223">
        <f>Summary!H25</f>
        <v>-2.094826209286027</v>
      </c>
      <c r="R13" s="223">
        <f>Summary!I25</f>
        <v>-4.7050944702432425</v>
      </c>
      <c r="S13" s="223">
        <f>Summary!J25</f>
        <v>-4.2887303152173262</v>
      </c>
      <c r="T13" s="224">
        <f>Summary!K25</f>
        <v>-6.6679670899693511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68" t="str">
        <f>"Bond Performance, Index Total Returns,(%) - as at "&amp;TEXT(Map!$N$16,"mmmm  yyyy")</f>
        <v>Bond Performance, Index Total Returns,(%) - as at June  2022</v>
      </c>
      <c r="C16" s="469"/>
      <c r="D16" s="469"/>
      <c r="E16" s="469"/>
      <c r="F16" s="469"/>
      <c r="G16" s="469"/>
      <c r="H16" s="470"/>
      <c r="L16" s="468" t="str">
        <f>"Bond Performance, Index Total Returns  (US$- terms),(%) - as at "&amp;TEXT(Map!$N$16,"mmmm  yyyy")</f>
        <v>Bond Performance, Index Total Returns  (US$- terms),(%) - as at June  2022</v>
      </c>
      <c r="M16" s="469"/>
      <c r="N16" s="469"/>
      <c r="O16" s="469"/>
      <c r="P16" s="469"/>
      <c r="Q16" s="469"/>
      <c r="R16" s="470"/>
    </row>
    <row r="38" spans="2:20" ht="14.25" thickBot="1"/>
    <row r="39" spans="2:20" ht="16.5" thickBot="1">
      <c r="B39" s="465" t="str">
        <f>"IJG Namibia ALBI  - as at "&amp;TEXT(Map!$N$16,"mmmm  yyyy")</f>
        <v>IJG Namibia ALBI  - as at June  2022</v>
      </c>
      <c r="C39" s="466"/>
      <c r="D39" s="466"/>
      <c r="E39" s="466"/>
      <c r="F39" s="466"/>
      <c r="G39" s="467"/>
      <c r="J39" s="465" t="str">
        <f>"IJG Namibia ALBI  -Premiums- [bp] as at "&amp;TEXT(Map!$N$16,"mmmm  yyyy")</f>
        <v>IJG Namibia ALBI  -Premiums- [bp] as at June  2022</v>
      </c>
      <c r="K39" s="466"/>
      <c r="L39" s="466"/>
      <c r="M39" s="466"/>
      <c r="N39" s="467"/>
      <c r="P39" s="465" t="str">
        <f>"IJG Namibia GOVI  -Weights [%] as at "&amp;TEXT(Map!$N$16,"mmmm  yyyy")</f>
        <v>IJG Namibia GOVI  -Weights [%] as at June  2022</v>
      </c>
      <c r="Q39" s="466"/>
      <c r="R39" s="466"/>
      <c r="S39" s="466"/>
      <c r="T39" s="467"/>
    </row>
    <row r="40" spans="2:20" ht="16.5" thickBot="1">
      <c r="B40" s="225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6" t="s">
        <v>32</v>
      </c>
      <c r="K40" s="227" t="s">
        <v>33</v>
      </c>
      <c r="L40" s="227" t="s">
        <v>34</v>
      </c>
      <c r="M40" s="227" t="s">
        <v>35</v>
      </c>
      <c r="N40" s="228" t="s">
        <v>36</v>
      </c>
      <c r="P40" s="229" t="s">
        <v>32</v>
      </c>
      <c r="Q40" s="230" t="s">
        <v>33</v>
      </c>
      <c r="R40" s="230" t="s">
        <v>34</v>
      </c>
      <c r="S40" s="230" t="s">
        <v>35</v>
      </c>
      <c r="T40" s="231" t="s">
        <v>36</v>
      </c>
    </row>
    <row r="41" spans="2:20" ht="15.75">
      <c r="B41" s="225"/>
      <c r="C41" s="232"/>
      <c r="D41" s="232"/>
      <c r="E41" s="232"/>
      <c r="F41" s="232"/>
      <c r="G41" s="233"/>
      <c r="H41" s="99"/>
      <c r="J41" s="234" t="str">
        <f>'[7]ASSET PERFORMANCE'!J40</f>
        <v>GC23</v>
      </c>
      <c r="K41" s="235" t="str">
        <f>'[7]ASSET PERFORMANCE'!K40</f>
        <v>GC23</v>
      </c>
      <c r="L41" s="235" t="str">
        <f>'[7]ASSET PERFORMANCE'!L40</f>
        <v>GC23</v>
      </c>
      <c r="M41" s="235" t="str">
        <f>'[7]ASSET PERFORMANCE'!M40</f>
        <v>GC23</v>
      </c>
      <c r="N41" s="236" t="str">
        <f>'[7]ASSET PERFORMANCE'!N40</f>
        <v>GC23</v>
      </c>
      <c r="P41" s="234" t="str">
        <f>'[7]ASSET PERFORMANCE'!P40</f>
        <v>GC23</v>
      </c>
      <c r="Q41" s="235" t="str">
        <f>'[7]ASSET PERFORMANCE'!Q40</f>
        <v>GC23</v>
      </c>
      <c r="R41" s="235" t="str">
        <f>'[7]ASSET PERFORMANCE'!R40</f>
        <v>GC23</v>
      </c>
      <c r="S41" s="235" t="str">
        <f>'[7]ASSET PERFORMANCE'!S40</f>
        <v>GC23</v>
      </c>
      <c r="T41" s="236" t="str">
        <f>'[7]ASSET PERFORMANCE'!T40</f>
        <v>GC23</v>
      </c>
    </row>
    <row r="42" spans="2:20" ht="15.75">
      <c r="B42" s="216" t="s">
        <v>76</v>
      </c>
      <c r="C42" s="202">
        <f>'[7]ASSET PERFORMANCE'!C39</f>
        <v>258.5483873659494</v>
      </c>
      <c r="D42" s="202">
        <f>'[7]ASSET PERFORMANCE'!D39</f>
        <v>260.90090828346138</v>
      </c>
      <c r="E42" s="202">
        <f>'[7]ASSET PERFORMANCE'!E39</f>
        <v>256.15876355046328</v>
      </c>
      <c r="F42" s="202">
        <f>'[7]ASSET PERFORMANCE'!F39</f>
        <v>256.21925634613899</v>
      </c>
      <c r="G42" s="217">
        <f>'[7]ASSET PERFORMANCE'!G39</f>
        <v>250.42022358504602</v>
      </c>
      <c r="J42" s="237">
        <f>'[7]ASSET PERFORMANCE'!J41</f>
        <v>126</v>
      </c>
      <c r="K42" s="238">
        <f>'[7]ASSET PERFORMANCE'!K41</f>
        <v>127</v>
      </c>
      <c r="L42" s="238">
        <f>'[7]ASSET PERFORMANCE'!L41</f>
        <v>145</v>
      </c>
      <c r="M42" s="238">
        <f>'[7]ASSET PERFORMANCE'!M41</f>
        <v>158</v>
      </c>
      <c r="N42" s="239">
        <f>'[7]ASSET PERFORMANCE'!N41</f>
        <v>66</v>
      </c>
      <c r="P42" s="240">
        <f>'[7]ASSET PERFORMANCE'!P41</f>
        <v>10.928357656345868</v>
      </c>
      <c r="Q42" s="241">
        <f>'[7]ASSET PERFORMANCE'!Q41</f>
        <v>10.667858862477255</v>
      </c>
      <c r="R42" s="241">
        <f>'[7]ASSET PERFORMANCE'!R41</f>
        <v>10.922341098112174</v>
      </c>
      <c r="S42" s="241">
        <f>'[7]ASSET PERFORMANCE'!S41</f>
        <v>12.389539906859545</v>
      </c>
      <c r="T42" s="242">
        <f>'[7]ASSET PERFORMANCE'!T41</f>
        <v>11.387643495893247</v>
      </c>
    </row>
    <row r="43" spans="2:20" ht="15.75">
      <c r="B43" s="218"/>
      <c r="C43" s="202"/>
      <c r="D43" s="202"/>
      <c r="E43" s="202"/>
      <c r="F43" s="202"/>
      <c r="G43" s="217"/>
      <c r="J43" s="243"/>
      <c r="K43" s="244"/>
      <c r="L43" s="244"/>
      <c r="M43" s="244"/>
      <c r="N43" s="245"/>
      <c r="P43" s="240"/>
      <c r="Q43" s="241"/>
      <c r="R43" s="241"/>
      <c r="S43" s="241"/>
      <c r="T43" s="242"/>
    </row>
    <row r="44" spans="2:20" ht="15.75">
      <c r="B44" s="216" t="s">
        <v>77</v>
      </c>
      <c r="C44" s="202">
        <f>'[7]ASSET PERFORMANCE'!C41</f>
        <v>259.42545657266618</v>
      </c>
      <c r="D44" s="202">
        <f>'[7]ASSET PERFORMANCE'!D41</f>
        <v>261.78635451922423</v>
      </c>
      <c r="E44" s="202">
        <f>'[7]ASSET PERFORMANCE'!E41</f>
        <v>257.02262653840734</v>
      </c>
      <c r="F44" s="202">
        <f>'[7]ASSET PERFORMANCE'!F41</f>
        <v>257.08905666405752</v>
      </c>
      <c r="G44" s="217">
        <f>'[7]ASSET PERFORMANCE'!G41</f>
        <v>251.30983129041391</v>
      </c>
      <c r="J44" s="234" t="str">
        <f>'[7]ASSET PERFORMANCE'!J43</f>
        <v>GC24</v>
      </c>
      <c r="K44" s="235" t="str">
        <f>'[7]ASSET PERFORMANCE'!K43</f>
        <v>GC24</v>
      </c>
      <c r="L44" s="235" t="str">
        <f>'[7]ASSET PERFORMANCE'!L43</f>
        <v>GC24</v>
      </c>
      <c r="M44" s="235" t="str">
        <f>'[7]ASSET PERFORMANCE'!M43</f>
        <v>GC24</v>
      </c>
      <c r="N44" s="236" t="str">
        <f>'[7]ASSET PERFORMANCE'!N43</f>
        <v>GC24</v>
      </c>
      <c r="O44" s="246"/>
      <c r="P44" s="247" t="str">
        <f>'[7]ASSET PERFORMANCE'!P43</f>
        <v>GC24</v>
      </c>
      <c r="Q44" s="248" t="str">
        <f>'[7]ASSET PERFORMANCE'!Q43</f>
        <v>GC24</v>
      </c>
      <c r="R44" s="248" t="str">
        <f>'[7]ASSET PERFORMANCE'!R43</f>
        <v>GC24</v>
      </c>
      <c r="S44" s="248" t="str">
        <f>'[7]ASSET PERFORMANCE'!S43</f>
        <v>GC24</v>
      </c>
      <c r="T44" s="249" t="str">
        <f>'[7]ASSET PERFORMANCE'!T43</f>
        <v>GC24</v>
      </c>
    </row>
    <row r="45" spans="2:20" ht="15.75">
      <c r="B45" s="216"/>
      <c r="C45" s="202"/>
      <c r="D45" s="202"/>
      <c r="E45" s="202"/>
      <c r="F45" s="202"/>
      <c r="G45" s="217"/>
      <c r="J45" s="237">
        <f>'[7]ASSET PERFORMANCE'!J44</f>
        <v>-60</v>
      </c>
      <c r="K45" s="238">
        <f>'[7]ASSET PERFORMANCE'!K44</f>
        <v>-57.999999999999993</v>
      </c>
      <c r="L45" s="238">
        <f>'[7]ASSET PERFORMANCE'!L44</f>
        <v>-51</v>
      </c>
      <c r="M45" s="238">
        <f>'[7]ASSET PERFORMANCE'!M44</f>
        <v>-53</v>
      </c>
      <c r="N45" s="239">
        <f>'[7]ASSET PERFORMANCE'!N44</f>
        <v>-31</v>
      </c>
      <c r="P45" s="240">
        <f>'[7]ASSET PERFORMANCE'!P44</f>
        <v>9.325353038644705</v>
      </c>
      <c r="Q45" s="241">
        <f>'[7]ASSET PERFORMANCE'!Q44</f>
        <v>9.1060385232613967</v>
      </c>
      <c r="R45" s="241">
        <f>'[7]ASSET PERFORMANCE'!R44</f>
        <v>9.4503665255093772</v>
      </c>
      <c r="S45" s="241">
        <f>'[7]ASSET PERFORMANCE'!S44</f>
        <v>11.270752377815581</v>
      </c>
      <c r="T45" s="242">
        <f>'[7]ASSET PERFORMANCE'!T44</f>
        <v>12.318149629805811</v>
      </c>
    </row>
    <row r="46" spans="2:20" ht="15.75">
      <c r="B46" s="216" t="s">
        <v>78</v>
      </c>
      <c r="C46" s="202">
        <f>'[7]ASSET PERFORMANCE'!C43</f>
        <v>251.36267446416304</v>
      </c>
      <c r="D46" s="202">
        <f>'[7]ASSET PERFORMANCE'!D43</f>
        <v>253.45955713625037</v>
      </c>
      <c r="E46" s="202">
        <f>'[7]ASSET PERFORMANCE'!E43</f>
        <v>251.51733247823523</v>
      </c>
      <c r="F46" s="202">
        <f>'[7]ASSET PERFORMANCE'!F43</f>
        <v>248.96815874138059</v>
      </c>
      <c r="G46" s="217">
        <f>'[7]ASSET PERFORMANCE'!G43</f>
        <v>239.96297279166706</v>
      </c>
      <c r="J46" s="243"/>
      <c r="K46" s="244"/>
      <c r="L46" s="244"/>
      <c r="M46" s="244"/>
      <c r="N46" s="245"/>
      <c r="P46" s="250"/>
      <c r="Q46" s="211"/>
      <c r="R46" s="211"/>
      <c r="S46" s="211"/>
      <c r="T46" s="251"/>
    </row>
    <row r="47" spans="2:20" ht="16.5" thickBot="1">
      <c r="B47" s="252"/>
      <c r="C47" s="253"/>
      <c r="D47" s="253"/>
      <c r="E47" s="253"/>
      <c r="F47" s="253"/>
      <c r="G47" s="254"/>
      <c r="J47" s="234" t="str">
        <f>'[7]ASSET PERFORMANCE'!J46</f>
        <v>GC25</v>
      </c>
      <c r="K47" s="235" t="str">
        <f>'[7]ASSET PERFORMANCE'!K46</f>
        <v>GC25</v>
      </c>
      <c r="L47" s="235" t="str">
        <f>'[7]ASSET PERFORMANCE'!L46</f>
        <v>GC25</v>
      </c>
      <c r="M47" s="235" t="str">
        <f>'[7]ASSET PERFORMANCE'!M46</f>
        <v>GC25</v>
      </c>
      <c r="N47" s="236" t="str">
        <f>'[7]ASSET PERFORMANCE'!N46</f>
        <v>GC25</v>
      </c>
      <c r="O47" s="246"/>
      <c r="P47" s="247" t="str">
        <f>'[7]ASSET PERFORMANCE'!P46</f>
        <v>GC25</v>
      </c>
      <c r="Q47" s="248" t="str">
        <f>'[7]ASSET PERFORMANCE'!Q46</f>
        <v>GC25</v>
      </c>
      <c r="R47" s="248" t="str">
        <f>'[7]ASSET PERFORMANCE'!R46</f>
        <v>GC25</v>
      </c>
      <c r="S47" s="248" t="str">
        <f>'[7]ASSET PERFORMANCE'!S46</f>
        <v>GC25</v>
      </c>
      <c r="T47" s="249" t="str">
        <f>'[7]ASSET PERFORMANCE'!T46</f>
        <v>GC25</v>
      </c>
    </row>
    <row r="48" spans="2:20" ht="15.75">
      <c r="B48" s="255"/>
      <c r="C48" s="211"/>
      <c r="D48" s="211"/>
      <c r="E48" s="211"/>
      <c r="F48" s="211"/>
      <c r="G48" s="212"/>
      <c r="J48" s="237">
        <f>'[7]ASSET PERFORMANCE'!J47</f>
        <v>-28.999999999999996</v>
      </c>
      <c r="K48" s="238">
        <f>'[7]ASSET PERFORMANCE'!K47</f>
        <v>-27</v>
      </c>
      <c r="L48" s="238">
        <f>'[7]ASSET PERFORMANCE'!L47</f>
        <v>-9</v>
      </c>
      <c r="M48" s="238">
        <f>'[7]ASSET PERFORMANCE'!M47</f>
        <v>-15</v>
      </c>
      <c r="N48" s="239">
        <f>'[7]ASSET PERFORMANCE'!N47</f>
        <v>-16</v>
      </c>
      <c r="P48" s="240">
        <f>'[7]ASSET PERFORMANCE'!P47</f>
        <v>8.5297056242859934</v>
      </c>
      <c r="Q48" s="241">
        <f>'[7]ASSET PERFORMANCE'!Q47</f>
        <v>8.3481183848284655</v>
      </c>
      <c r="R48" s="241">
        <f>'[7]ASSET PERFORMANCE'!R47</f>
        <v>8.6362894670064687</v>
      </c>
      <c r="S48" s="241">
        <f>'[7]ASSET PERFORMANCE'!S47</f>
        <v>10.232407752742647</v>
      </c>
      <c r="T48" s="242">
        <f>'[7]ASSET PERFORMANCE'!T47</f>
        <v>11.276785440712436</v>
      </c>
    </row>
    <row r="49" spans="2:20" ht="15.75">
      <c r="B49" s="216" t="s">
        <v>79</v>
      </c>
      <c r="C49" s="202">
        <f>'[7]ASSET PERFORMANCE'!C46</f>
        <v>4.3933958686018615</v>
      </c>
      <c r="D49" s="202">
        <f>'[7]ASSET PERFORMANCE'!D46</f>
        <v>4.5379757298787045</v>
      </c>
      <c r="E49" s="202">
        <f>'[7]ASSET PERFORMANCE'!E46</f>
        <v>4.5590304009511726</v>
      </c>
      <c r="F49" s="202">
        <f>'[7]ASSET PERFORMANCE'!F46</f>
        <v>4.3721672680156036</v>
      </c>
      <c r="G49" s="217">
        <f>'[7]ASSET PERFORMANCE'!G46</f>
        <v>4.8782416056216551</v>
      </c>
      <c r="J49" s="243"/>
      <c r="K49" s="244"/>
      <c r="L49" s="244"/>
      <c r="M49" s="244"/>
      <c r="N49" s="245"/>
      <c r="P49" s="250"/>
      <c r="Q49" s="211"/>
      <c r="R49" s="211"/>
      <c r="S49" s="211"/>
      <c r="T49" s="251"/>
    </row>
    <row r="50" spans="2:20" ht="15.75">
      <c r="B50" s="216"/>
      <c r="C50" s="202"/>
      <c r="D50" s="202"/>
      <c r="E50" s="202"/>
      <c r="F50" s="202"/>
      <c r="G50" s="217"/>
      <c r="J50" s="234" t="str">
        <f>'[7]ASSET PERFORMANCE'!J49</f>
        <v>GC26</v>
      </c>
      <c r="K50" s="235" t="str">
        <f>'[7]ASSET PERFORMANCE'!K49</f>
        <v>GC26</v>
      </c>
      <c r="L50" s="235" t="str">
        <f>'[7]ASSET PERFORMANCE'!L49</f>
        <v>GC26</v>
      </c>
      <c r="M50" s="235" t="str">
        <f>'[7]ASSET PERFORMANCE'!M49</f>
        <v>GC26</v>
      </c>
      <c r="N50" s="236" t="str">
        <f>'[7]ASSET PERFORMANCE'!N49</f>
        <v>GC27</v>
      </c>
      <c r="O50" s="246"/>
      <c r="P50" s="247" t="str">
        <f>'[7]ASSET PERFORMANCE'!P49</f>
        <v>GC26</v>
      </c>
      <c r="Q50" s="248" t="str">
        <f>'[7]ASSET PERFORMANCE'!Q49</f>
        <v>GC26</v>
      </c>
      <c r="R50" s="248" t="str">
        <f>'[7]ASSET PERFORMANCE'!R49</f>
        <v>GC26</v>
      </c>
      <c r="S50" s="248" t="str">
        <f>'[7]ASSET PERFORMANCE'!S49</f>
        <v>GC26</v>
      </c>
      <c r="T50" s="249" t="str">
        <f>'[7]ASSET PERFORMANCE'!T49</f>
        <v>GC27</v>
      </c>
    </row>
    <row r="51" spans="2:20" ht="15.75">
      <c r="B51" s="216" t="s">
        <v>80</v>
      </c>
      <c r="C51" s="202">
        <f>'[7]ASSET PERFORMANCE'!C48</f>
        <v>4.3997243474279815</v>
      </c>
      <c r="D51" s="202">
        <f>'[7]ASSET PERFORMANCE'!D48</f>
        <v>4.5443367011539868</v>
      </c>
      <c r="E51" s="202">
        <f>'[7]ASSET PERFORMANCE'!E48</f>
        <v>4.5654297246839297</v>
      </c>
      <c r="F51" s="202">
        <f>'[7]ASSET PERFORMANCE'!F48</f>
        <v>4.3787991150664567</v>
      </c>
      <c r="G51" s="217">
        <f>'[7]ASSET PERFORMANCE'!G48</f>
        <v>4.9446125872875193</v>
      </c>
      <c r="J51" s="237">
        <f>'[7]ASSET PERFORMANCE'!J50</f>
        <v>-17</v>
      </c>
      <c r="K51" s="238">
        <f>'[7]ASSET PERFORMANCE'!K50</f>
        <v>10</v>
      </c>
      <c r="L51" s="238">
        <f>'[7]ASSET PERFORMANCE'!L50</f>
        <v>57.999999999999993</v>
      </c>
      <c r="M51" s="238">
        <f>'[7]ASSET PERFORMANCE'!M50</f>
        <v>43</v>
      </c>
      <c r="N51" s="239">
        <f>'[7]ASSET PERFORMANCE'!N50</f>
        <v>80</v>
      </c>
      <c r="P51" s="240">
        <f>'[7]ASSET PERFORMANCE'!P50</f>
        <v>8.9190650628419377</v>
      </c>
      <c r="Q51" s="241">
        <f>'[7]ASSET PERFORMANCE'!Q50</f>
        <v>8.6354890150311512</v>
      </c>
      <c r="R51" s="241">
        <f>'[7]ASSET PERFORMANCE'!R50</f>
        <v>8.5021323950387622</v>
      </c>
      <c r="S51" s="241">
        <f>'[7]ASSET PERFORMANCE'!S50</f>
        <v>9.4747172424227237</v>
      </c>
      <c r="T51" s="242">
        <f>'[7]ASSET PERFORMANCE'!T50</f>
        <v>12.100147580333342</v>
      </c>
    </row>
    <row r="52" spans="2:20" ht="15.75">
      <c r="B52" s="216"/>
      <c r="C52" s="202"/>
      <c r="D52" s="202"/>
      <c r="E52" s="202"/>
      <c r="F52" s="202"/>
      <c r="G52" s="217"/>
      <c r="J52" s="243"/>
      <c r="K52" s="244"/>
      <c r="L52" s="244"/>
      <c r="M52" s="244"/>
      <c r="N52" s="245"/>
      <c r="P52" s="250"/>
      <c r="Q52" s="211"/>
      <c r="R52" s="211"/>
      <c r="S52" s="211"/>
      <c r="T52" s="251"/>
    </row>
    <row r="53" spans="2:20" ht="15.75">
      <c r="B53" s="216" t="s">
        <v>81</v>
      </c>
      <c r="C53" s="202">
        <f>'[7]ASSET PERFORMANCE'!C50</f>
        <v>1.241053125744576</v>
      </c>
      <c r="D53" s="202">
        <f>'[7]ASSET PERFORMANCE'!D50</f>
        <v>1.3088007753668791</v>
      </c>
      <c r="E53" s="202">
        <f>'[7]ASSET PERFORMANCE'!E50</f>
        <v>1.4727240447245338</v>
      </c>
      <c r="F53" s="202">
        <f>'[7]ASSET PERFORMANCE'!F50</f>
        <v>1.6852611859810334</v>
      </c>
      <c r="G53" s="217">
        <f>'[7]ASSET PERFORMANCE'!G50</f>
        <v>1.297041169958016</v>
      </c>
      <c r="J53" s="234" t="str">
        <f>'[7]ASSET PERFORMANCE'!J52</f>
        <v>GC27</v>
      </c>
      <c r="K53" s="235" t="str">
        <f>'[7]ASSET PERFORMANCE'!K52</f>
        <v>GC27</v>
      </c>
      <c r="L53" s="235" t="str">
        <f>'[7]ASSET PERFORMANCE'!L52</f>
        <v>GC27</v>
      </c>
      <c r="M53" s="235" t="str">
        <f>'[7]ASSET PERFORMANCE'!M52</f>
        <v>GC27</v>
      </c>
      <c r="N53" s="236" t="str">
        <f>'[7]ASSET PERFORMANCE'!N52</f>
        <v>GC30</v>
      </c>
      <c r="O53" s="246"/>
      <c r="P53" s="234" t="str">
        <f>'[7]ASSET PERFORMANCE'!P52</f>
        <v>GC27</v>
      </c>
      <c r="Q53" s="235" t="str">
        <f>'[7]ASSET PERFORMANCE'!Q52</f>
        <v>GC27</v>
      </c>
      <c r="R53" s="235" t="str">
        <f>'[7]ASSET PERFORMANCE'!R52</f>
        <v>GC27</v>
      </c>
      <c r="S53" s="235" t="str">
        <f>'[7]ASSET PERFORMANCE'!S52</f>
        <v>GC27</v>
      </c>
      <c r="T53" s="249" t="str">
        <f>'[7]ASSET PERFORMANCE'!T52</f>
        <v>GC30</v>
      </c>
    </row>
    <row r="54" spans="2:20" ht="15.75">
      <c r="B54" s="216"/>
      <c r="C54" s="202"/>
      <c r="D54" s="202"/>
      <c r="E54" s="202"/>
      <c r="F54" s="202"/>
      <c r="G54" s="217"/>
      <c r="J54" s="237">
        <f>'[7]ASSET PERFORMANCE'!J53</f>
        <v>67</v>
      </c>
      <c r="K54" s="238">
        <f>'[7]ASSET PERFORMANCE'!K53</f>
        <v>71</v>
      </c>
      <c r="L54" s="238">
        <f>'[7]ASSET PERFORMANCE'!L53</f>
        <v>86</v>
      </c>
      <c r="M54" s="238">
        <f>'[7]ASSET PERFORMANCE'!M53</f>
        <v>71</v>
      </c>
      <c r="N54" s="239">
        <f>'[7]ASSET PERFORMANCE'!N53</f>
        <v>82.951999999999998</v>
      </c>
      <c r="P54" s="240">
        <f>'[7]ASSET PERFORMANCE'!P53</f>
        <v>8.9663620520161462</v>
      </c>
      <c r="Q54" s="241">
        <f>'[7]ASSET PERFORMANCE'!Q53</f>
        <v>9.1968813653930699</v>
      </c>
      <c r="R54" s="241">
        <f>'[7]ASSET PERFORMANCE'!R53</f>
        <v>9.5028477386479384</v>
      </c>
      <c r="S54" s="241">
        <f>'[7]ASSET PERFORMANCE'!S53</f>
        <v>10.981490322579871</v>
      </c>
      <c r="T54" s="242">
        <f>'[7]ASSET PERFORMANCE'!T53</f>
        <v>12.56406086456224</v>
      </c>
    </row>
    <row r="55" spans="2:20" ht="15.75">
      <c r="B55" s="256"/>
      <c r="C55" s="202"/>
      <c r="D55" s="202"/>
      <c r="E55" s="202"/>
      <c r="F55" s="202"/>
      <c r="G55" s="217"/>
      <c r="J55" s="243"/>
      <c r="K55" s="244"/>
      <c r="L55" s="244"/>
      <c r="M55" s="244"/>
      <c r="N55" s="245"/>
      <c r="P55" s="240"/>
      <c r="Q55" s="241"/>
      <c r="R55" s="241"/>
      <c r="S55" s="241"/>
      <c r="T55" s="251"/>
    </row>
    <row r="56" spans="2:20" ht="15.75">
      <c r="B56" s="218" t="s">
        <v>82</v>
      </c>
      <c r="C56" s="202">
        <f>'[7]ASSET PERFORMANCE'!C53</f>
        <v>99.799221204367612</v>
      </c>
      <c r="D56" s="202">
        <f>'[7]ASSET PERFORMANCE'!D53</f>
        <v>99.803430502476189</v>
      </c>
      <c r="E56" s="202">
        <f>'[7]ASSET PERFORMANCE'!E53</f>
        <v>99.792643136205825</v>
      </c>
      <c r="F56" s="202">
        <f>'[7]ASSET PERFORMANCE'!F53</f>
        <v>99.753396124512903</v>
      </c>
      <c r="G56" s="217">
        <f>'[7]ASSET PERFORMANCE'!G53</f>
        <v>98.176935559943928</v>
      </c>
      <c r="J56" s="234" t="str">
        <f>'[7]ASSET PERFORMANCE'!J55</f>
        <v>GC30</v>
      </c>
      <c r="K56" s="235" t="str">
        <f>'[7]ASSET PERFORMANCE'!K55</f>
        <v>GC30</v>
      </c>
      <c r="L56" s="235" t="str">
        <f>'[7]ASSET PERFORMANCE'!L55</f>
        <v>GC30</v>
      </c>
      <c r="M56" s="235" t="str">
        <f>'[7]ASSET PERFORMANCE'!M55</f>
        <v>GC30</v>
      </c>
      <c r="N56" s="236" t="str">
        <f>'[7]ASSET PERFORMANCE'!N55</f>
        <v>GC32</v>
      </c>
      <c r="P56" s="247" t="str">
        <f>'[7]ASSET PERFORMANCE'!P55</f>
        <v>GC30</v>
      </c>
      <c r="Q56" s="248" t="str">
        <f>'[7]ASSET PERFORMANCE'!Q55</f>
        <v>GC30</v>
      </c>
      <c r="R56" s="248" t="str">
        <f>'[7]ASSET PERFORMANCE'!R55</f>
        <v>GC30</v>
      </c>
      <c r="S56" s="248" t="str">
        <f>'[7]ASSET PERFORMANCE'!S55</f>
        <v>GC30</v>
      </c>
      <c r="T56" s="249" t="str">
        <f>'[7]ASSET PERFORMANCE'!T55</f>
        <v>GC32</v>
      </c>
    </row>
    <row r="57" spans="2:20" ht="15.75">
      <c r="B57" s="216"/>
      <c r="C57" s="202"/>
      <c r="D57" s="202"/>
      <c r="E57" s="202"/>
      <c r="F57" s="202"/>
      <c r="G57" s="217"/>
      <c r="J57" s="237">
        <f>'[7]ASSET PERFORMANCE'!J56</f>
        <v>119</v>
      </c>
      <c r="K57" s="238">
        <f>'[7]ASSET PERFORMANCE'!K56</f>
        <v>124</v>
      </c>
      <c r="L57" s="238">
        <f>'[7]ASSET PERFORMANCE'!L56</f>
        <v>126</v>
      </c>
      <c r="M57" s="238">
        <f>'[7]ASSET PERFORMANCE'!M56</f>
        <v>83</v>
      </c>
      <c r="N57" s="239">
        <f>'[7]ASSET PERFORMANCE'!N56</f>
        <v>94.61</v>
      </c>
      <c r="P57" s="240">
        <f>'[7]ASSET PERFORMANCE'!P56</f>
        <v>10.786991479229831</v>
      </c>
      <c r="Q57" s="241">
        <f>'[7]ASSET PERFORMANCE'!Q56</f>
        <v>11.274391931860999</v>
      </c>
      <c r="R57" s="241">
        <f>'[7]ASSET PERFORMANCE'!R56</f>
        <v>11.631381271516988</v>
      </c>
      <c r="S57" s="241">
        <f>'[7]ASSET PERFORMANCE'!S56</f>
        <v>13.276575212806238</v>
      </c>
      <c r="T57" s="242">
        <f>'[7]ASSET PERFORMANCE'!T56</f>
        <v>10.47246069404201</v>
      </c>
    </row>
    <row r="58" spans="2:20" ht="15.75">
      <c r="B58" s="216" t="s">
        <v>83</v>
      </c>
      <c r="C58" s="202">
        <f>'[7]ASSET PERFORMANCE'!C55</f>
        <v>0.20077879563237919</v>
      </c>
      <c r="D58" s="202">
        <f>'[7]ASSET PERFORMANCE'!D55</f>
        <v>0.19656949752379121</v>
      </c>
      <c r="E58" s="202">
        <f>'[7]ASSET PERFORMANCE'!E55</f>
        <v>0.20735686379418378</v>
      </c>
      <c r="F58" s="202">
        <f>'[7]ASSET PERFORMANCE'!F55</f>
        <v>0.24660387548710599</v>
      </c>
      <c r="G58" s="217">
        <f>'[7]ASSET PERFORMANCE'!G55</f>
        <v>1.8230644400560634</v>
      </c>
      <c r="J58" s="243"/>
      <c r="K58" s="244"/>
      <c r="L58" s="244"/>
      <c r="M58" s="244"/>
      <c r="N58" s="245"/>
      <c r="P58" s="250"/>
      <c r="Q58" s="211"/>
      <c r="R58" s="211"/>
      <c r="S58" s="211"/>
      <c r="T58" s="251"/>
    </row>
    <row r="59" spans="2:20" ht="16.5" thickBot="1">
      <c r="B59" s="257"/>
      <c r="C59" s="258"/>
      <c r="D59" s="258"/>
      <c r="E59" s="258"/>
      <c r="F59" s="258"/>
      <c r="G59" s="259"/>
      <c r="J59" s="234" t="str">
        <f>'[7]ASSET PERFORMANCE'!J58</f>
        <v>GC32</v>
      </c>
      <c r="K59" s="235" t="str">
        <f>'[7]ASSET PERFORMANCE'!K58</f>
        <v>GC32</v>
      </c>
      <c r="L59" s="235" t="str">
        <f>'[7]ASSET PERFORMANCE'!L58</f>
        <v>GC32</v>
      </c>
      <c r="M59" s="235" t="str">
        <f>'[7]ASSET PERFORMANCE'!M58</f>
        <v>GC32</v>
      </c>
      <c r="N59" s="236" t="str">
        <f>'[7]ASSET PERFORMANCE'!N58</f>
        <v>GC35</v>
      </c>
      <c r="P59" s="247" t="str">
        <f>'[7]ASSET PERFORMANCE'!P58</f>
        <v>GC32</v>
      </c>
      <c r="Q59" s="248" t="str">
        <f>'[7]ASSET PERFORMANCE'!Q58</f>
        <v>GC32</v>
      </c>
      <c r="R59" s="248" t="str">
        <f>'[7]ASSET PERFORMANCE'!R58</f>
        <v>GC32</v>
      </c>
      <c r="S59" s="248" t="str">
        <f>'[7]ASSET PERFORMANCE'!S58</f>
        <v>GC32</v>
      </c>
      <c r="T59" s="249" t="str">
        <f>'[7]ASSET PERFORMANCE'!T58</f>
        <v>GC35</v>
      </c>
    </row>
    <row r="60" spans="2:20" ht="15.75">
      <c r="J60" s="237">
        <f>'[7]ASSET PERFORMANCE'!J59</f>
        <v>101</v>
      </c>
      <c r="K60" s="238">
        <f>'[7]ASSET PERFORMANCE'!K59</f>
        <v>142</v>
      </c>
      <c r="L60" s="238">
        <f>'[7]ASSET PERFORMANCE'!L59</f>
        <v>211</v>
      </c>
      <c r="M60" s="238">
        <f>'[7]ASSET PERFORMANCE'!M59</f>
        <v>164.714</v>
      </c>
      <c r="N60" s="239">
        <f>'[7]ASSET PERFORMANCE'!N59</f>
        <v>127</v>
      </c>
      <c r="P60" s="240">
        <f>'[7]ASSET PERFORMANCE'!P59</f>
        <v>9.0418768237144871</v>
      </c>
      <c r="Q60" s="241">
        <f>'[7]ASSET PERFORMANCE'!Q59</f>
        <v>8.8157254829714606</v>
      </c>
      <c r="R60" s="241">
        <f>'[7]ASSET PERFORMANCE'!R59</f>
        <v>8.4053996148878891</v>
      </c>
      <c r="S60" s="241">
        <f>'[7]ASSET PERFORMANCE'!S59</f>
        <v>9.9647205599282334</v>
      </c>
      <c r="T60" s="242">
        <f>'[7]ASSET PERFORMANCE'!T59</f>
        <v>8.7563163801207597</v>
      </c>
    </row>
    <row r="61" spans="2:20" ht="16.5" thickBot="1">
      <c r="J61" s="243"/>
      <c r="K61" s="244"/>
      <c r="L61" s="244"/>
      <c r="M61" s="244"/>
      <c r="N61" s="245"/>
      <c r="P61" s="250"/>
      <c r="Q61" s="211"/>
      <c r="R61" s="211"/>
      <c r="S61" s="211"/>
      <c r="T61" s="251"/>
    </row>
    <row r="62" spans="2:20" ht="16.5" thickBot="1">
      <c r="B62" s="465" t="str">
        <f>"IJG Namibia ALBI  -Yields-[%] as at "&amp;TEXT(Map!$N$16,"mmmm  yyyy")</f>
        <v>IJG Namibia ALBI  -Yields-[%] as at June  2022</v>
      </c>
      <c r="C62" s="466"/>
      <c r="D62" s="466"/>
      <c r="E62" s="466"/>
      <c r="F62" s="467"/>
      <c r="J62" s="234" t="str">
        <f>'[7]ASSET PERFORMANCE'!J61</f>
        <v>GC35</v>
      </c>
      <c r="K62" s="235" t="str">
        <f>'[7]ASSET PERFORMANCE'!K61</f>
        <v>GC35</v>
      </c>
      <c r="L62" s="235" t="str">
        <f>'[7]ASSET PERFORMANCE'!L61</f>
        <v>GC35</v>
      </c>
      <c r="M62" s="235" t="str">
        <f>'[7]ASSET PERFORMANCE'!M61</f>
        <v>GC35</v>
      </c>
      <c r="N62" s="236" t="str">
        <f>'[7]ASSET PERFORMANCE'!N61</f>
        <v>GC37</v>
      </c>
      <c r="P62" s="247" t="str">
        <f>'[7]ASSET PERFORMANCE'!P61</f>
        <v>GC35</v>
      </c>
      <c r="Q62" s="248" t="str">
        <f>'[7]ASSET PERFORMANCE'!Q61</f>
        <v>GC35</v>
      </c>
      <c r="R62" s="248" t="str">
        <f>'[7]ASSET PERFORMANCE'!R61</f>
        <v>GC35</v>
      </c>
      <c r="S62" s="248" t="str">
        <f>'[7]ASSET PERFORMANCE'!S61</f>
        <v>GC35</v>
      </c>
      <c r="T62" s="249" t="str">
        <f>'[7]ASSET PERFORMANCE'!T61</f>
        <v>GC37</v>
      </c>
    </row>
    <row r="63" spans="2:20" ht="16.5" thickBot="1">
      <c r="B63" s="226" t="s">
        <v>32</v>
      </c>
      <c r="C63" s="227" t="s">
        <v>33</v>
      </c>
      <c r="D63" s="227" t="s">
        <v>34</v>
      </c>
      <c r="E63" s="227" t="s">
        <v>35</v>
      </c>
      <c r="F63" s="228" t="s">
        <v>36</v>
      </c>
      <c r="J63" s="237">
        <f>'[7]ASSET PERFORMANCE'!J62</f>
        <v>120.37400000000001</v>
      </c>
      <c r="K63" s="238">
        <f>'[7]ASSET PERFORMANCE'!K62</f>
        <v>154</v>
      </c>
      <c r="L63" s="238">
        <f>'[7]ASSET PERFORMANCE'!L62</f>
        <v>221</v>
      </c>
      <c r="M63" s="238">
        <f>'[7]ASSET PERFORMANCE'!M62</f>
        <v>140</v>
      </c>
      <c r="N63" s="239">
        <f>'[7]ASSET PERFORMANCE'!N62</f>
        <v>156.6</v>
      </c>
      <c r="P63" s="240">
        <f>'[7]ASSET PERFORMANCE'!P62</f>
        <v>7.5689384162156568</v>
      </c>
      <c r="Q63" s="241">
        <f>'[7]ASSET PERFORMANCE'!Q62</f>
        <v>7.7970106591504011</v>
      </c>
      <c r="R63" s="241">
        <f>'[7]ASSET PERFORMANCE'!R62</f>
        <v>7.4862845103010205</v>
      </c>
      <c r="S63" s="241">
        <f>'[7]ASSET PERFORMANCE'!S62</f>
        <v>8.671301781734531</v>
      </c>
      <c r="T63" s="242">
        <f>'[7]ASSET PERFORMANCE'!T62</f>
        <v>7.2251558404023735</v>
      </c>
    </row>
    <row r="64" spans="2:20" ht="15.75">
      <c r="B64" s="260" t="str">
        <f>'[7]ASSET PERFORMANCE'!B71</f>
        <v>GC23</v>
      </c>
      <c r="C64" s="261" t="str">
        <f>'[7]ASSET PERFORMANCE'!C71</f>
        <v>GC23</v>
      </c>
      <c r="D64" s="261" t="str">
        <f>'[7]ASSET PERFORMANCE'!D71</f>
        <v>GC23</v>
      </c>
      <c r="E64" s="261" t="str">
        <f>'[7]ASSET PERFORMANCE'!E71</f>
        <v>GC23</v>
      </c>
      <c r="F64" s="262" t="str">
        <f>'[7]ASSET PERFORMANCE'!F71</f>
        <v>GC23</v>
      </c>
      <c r="J64" s="243"/>
      <c r="K64" s="244"/>
      <c r="L64" s="244"/>
      <c r="M64" s="244"/>
      <c r="N64" s="245"/>
      <c r="P64" s="240"/>
      <c r="Q64" s="241"/>
      <c r="R64" s="241"/>
      <c r="S64" s="241"/>
      <c r="T64" s="249"/>
    </row>
    <row r="65" spans="2:20" ht="15.75">
      <c r="B65" s="263">
        <f>'[7]ASSET PERFORMANCE'!B72</f>
        <v>7.7649999999999997</v>
      </c>
      <c r="C65" s="241">
        <f>'[7]ASSET PERFORMANCE'!C72</f>
        <v>6.8450000000000006</v>
      </c>
      <c r="D65" s="241">
        <f>'[7]ASSET PERFORMANCE'!D72</f>
        <v>6.84</v>
      </c>
      <c r="E65" s="241">
        <f>'[7]ASSET PERFORMANCE'!E72</f>
        <v>6.68</v>
      </c>
      <c r="F65" s="264">
        <f>'[7]ASSET PERFORMANCE'!F72</f>
        <v>5.91</v>
      </c>
      <c r="J65" s="234" t="str">
        <f>'[7]ASSET PERFORMANCE'!J64</f>
        <v>GC37</v>
      </c>
      <c r="K65" s="235" t="str">
        <f>'[7]ASSET PERFORMANCE'!K64</f>
        <v>GC37</v>
      </c>
      <c r="L65" s="235" t="str">
        <f>'[7]ASSET PERFORMANCE'!L64</f>
        <v>GC37</v>
      </c>
      <c r="M65" s="235" t="str">
        <f>'[7]ASSET PERFORMANCE'!M64</f>
        <v>GC37</v>
      </c>
      <c r="N65" s="236" t="str">
        <f>'[7]ASSET PERFORMANCE'!N64</f>
        <v>GC40</v>
      </c>
      <c r="P65" s="247" t="str">
        <f>'[7]ASSET PERFORMANCE'!P64</f>
        <v>GC37</v>
      </c>
      <c r="Q65" s="248" t="str">
        <f>'[7]ASSET PERFORMANCE'!Q64</f>
        <v>GC37</v>
      </c>
      <c r="R65" s="248" t="str">
        <f>'[7]ASSET PERFORMANCE'!R64</f>
        <v>GC37</v>
      </c>
      <c r="S65" s="248" t="str">
        <f>'[7]ASSET PERFORMANCE'!S64</f>
        <v>GC37</v>
      </c>
      <c r="T65" s="249" t="str">
        <f>'[7]ASSET PERFORMANCE'!T64</f>
        <v>GC40</v>
      </c>
    </row>
    <row r="66" spans="2:20" ht="15.75">
      <c r="B66" s="263"/>
      <c r="C66" s="241"/>
      <c r="D66" s="241"/>
      <c r="E66" s="241"/>
      <c r="F66" s="264"/>
      <c r="J66" s="237">
        <f>'[7]ASSET PERFORMANCE'!J65</f>
        <v>166.9</v>
      </c>
      <c r="K66" s="238">
        <f>'[7]ASSET PERFORMANCE'!K65</f>
        <v>202</v>
      </c>
      <c r="L66" s="238">
        <f>'[7]ASSET PERFORMANCE'!L65</f>
        <v>279</v>
      </c>
      <c r="M66" s="238">
        <f>'[7]ASSET PERFORMANCE'!M65</f>
        <v>229.70600000000002</v>
      </c>
      <c r="N66" s="239">
        <f>'[7]ASSET PERFORMANCE'!N65</f>
        <v>219.15300000000002</v>
      </c>
      <c r="P66" s="240">
        <f>'[7]ASSET PERFORMANCE'!P65</f>
        <v>5.9129675910353088</v>
      </c>
      <c r="Q66" s="241">
        <f>'[7]ASSET PERFORMANCE'!Q65</f>
        <v>6.0739995794684427</v>
      </c>
      <c r="R66" s="241">
        <f>'[7]ASSET PERFORMANCE'!R65</f>
        <v>5.711255235106294</v>
      </c>
      <c r="S66" s="241">
        <f>'[7]ASSET PERFORMANCE'!S65</f>
        <v>6.4817768451198727</v>
      </c>
      <c r="T66" s="242">
        <f>'[7]ASSET PERFORMANCE'!T65</f>
        <v>7.4134411843611412</v>
      </c>
    </row>
    <row r="67" spans="2:20" ht="15.75">
      <c r="B67" s="260" t="str">
        <f>'[7]ASSET PERFORMANCE'!B74</f>
        <v>GC24</v>
      </c>
      <c r="C67" s="261" t="str">
        <f>'[7]ASSET PERFORMANCE'!C74</f>
        <v>GC24</v>
      </c>
      <c r="D67" s="261" t="str">
        <f>'[7]ASSET PERFORMANCE'!D74</f>
        <v>GC24</v>
      </c>
      <c r="E67" s="261" t="str">
        <f>'[7]ASSET PERFORMANCE'!E74</f>
        <v>GC24</v>
      </c>
      <c r="F67" s="262" t="str">
        <f>'[7]ASSET PERFORMANCE'!F74</f>
        <v>GC24</v>
      </c>
      <c r="J67" s="265"/>
      <c r="K67" s="266"/>
      <c r="L67" s="266"/>
      <c r="M67" s="266"/>
      <c r="N67" s="267"/>
      <c r="P67" s="240"/>
      <c r="Q67" s="241"/>
      <c r="R67" s="241"/>
      <c r="S67" s="241"/>
      <c r="T67" s="251"/>
    </row>
    <row r="68" spans="2:20" ht="15.75">
      <c r="B68" s="263">
        <f>'[7]ASSET PERFORMANCE'!B75</f>
        <v>8.27</v>
      </c>
      <c r="C68" s="241">
        <f>'[7]ASSET PERFORMANCE'!C75</f>
        <v>7.67</v>
      </c>
      <c r="D68" s="241">
        <f>'[7]ASSET PERFORMANCE'!D75</f>
        <v>7.6150000000000002</v>
      </c>
      <c r="E68" s="241">
        <f>'[7]ASSET PERFORMANCE'!E75</f>
        <v>7.3049999999999997</v>
      </c>
      <c r="F68" s="264">
        <f>'[7]ASSET PERFORMANCE'!F75</f>
        <v>7.11</v>
      </c>
      <c r="J68" s="234" t="str">
        <f>'[7]ASSET PERFORMANCE'!J67</f>
        <v>GC40</v>
      </c>
      <c r="K68" s="235" t="str">
        <f>'[7]ASSET PERFORMANCE'!K67</f>
        <v>GC40</v>
      </c>
      <c r="L68" s="235" t="str">
        <f>'[7]ASSET PERFORMANCE'!L67</f>
        <v>GC40</v>
      </c>
      <c r="M68" s="235" t="str">
        <f>'[7]ASSET PERFORMANCE'!M67</f>
        <v>GC40</v>
      </c>
      <c r="N68" s="236" t="str">
        <f>'[7]ASSET PERFORMANCE'!N67</f>
        <v>GC45</v>
      </c>
      <c r="P68" s="247" t="str">
        <f>'[7]ASSET PERFORMANCE'!P67</f>
        <v>GC40</v>
      </c>
      <c r="Q68" s="248" t="str">
        <f>'[7]ASSET PERFORMANCE'!Q67</f>
        <v>GC40</v>
      </c>
      <c r="R68" s="248" t="str">
        <f>'[7]ASSET PERFORMANCE'!R67</f>
        <v>GC40</v>
      </c>
      <c r="S68" s="248" t="str">
        <f>'[7]ASSET PERFORMANCE'!S67</f>
        <v>GC40</v>
      </c>
      <c r="T68" s="249" t="str">
        <f>'[7]ASSET PERFORMANCE'!T67</f>
        <v>GC45</v>
      </c>
    </row>
    <row r="69" spans="2:20" ht="15.75">
      <c r="B69" s="263"/>
      <c r="C69" s="241"/>
      <c r="D69" s="241"/>
      <c r="E69" s="241"/>
      <c r="F69" s="264"/>
      <c r="J69" s="237">
        <f>'[7]ASSET PERFORMANCE'!J68</f>
        <v>165</v>
      </c>
      <c r="K69" s="238">
        <f>'[7]ASSET PERFORMANCE'!K68</f>
        <v>192</v>
      </c>
      <c r="L69" s="238">
        <f>'[7]ASSET PERFORMANCE'!L68</f>
        <v>254</v>
      </c>
      <c r="M69" s="238">
        <f>'[7]ASSET PERFORMANCE'!M68</f>
        <v>224.00000000000003</v>
      </c>
      <c r="N69" s="239">
        <f>'[7]ASSET PERFORMANCE'!N68</f>
        <v>254</v>
      </c>
      <c r="P69" s="263">
        <f>'[7]ASSET PERFORMANCE'!P68</f>
        <v>6.7883811094229936</v>
      </c>
      <c r="Q69" s="241">
        <f>'[7]ASSET PERFORMANCE'!Q68</f>
        <v>6.6038096014081837</v>
      </c>
      <c r="R69" s="241">
        <f>'[7]ASSET PERFORMANCE'!R68</f>
        <v>6.3252422715601924</v>
      </c>
      <c r="S69" s="241">
        <f>'[7]ASSET PERFORMANCE'!S68</f>
        <v>7.2567179979907595</v>
      </c>
      <c r="T69" s="242">
        <f>'[7]ASSET PERFORMANCE'!T68</f>
        <v>6.4858388897666375</v>
      </c>
    </row>
    <row r="70" spans="2:20" ht="15.75">
      <c r="B70" s="260" t="str">
        <f>'[7]ASSET PERFORMANCE'!B77</f>
        <v>GC25</v>
      </c>
      <c r="C70" s="261" t="str">
        <f>'[7]ASSET PERFORMANCE'!C77</f>
        <v>GC25</v>
      </c>
      <c r="D70" s="261" t="str">
        <f>'[7]ASSET PERFORMANCE'!D77</f>
        <v>GC25</v>
      </c>
      <c r="E70" s="261" t="str">
        <f>'[7]ASSET PERFORMANCE'!E77</f>
        <v>GC25</v>
      </c>
      <c r="F70" s="262" t="str">
        <f>'[7]ASSET PERFORMANCE'!F77</f>
        <v>GC25</v>
      </c>
      <c r="J70" s="265"/>
      <c r="K70" s="266"/>
      <c r="L70" s="266"/>
      <c r="M70" s="266"/>
      <c r="N70" s="267"/>
      <c r="P70" s="263"/>
      <c r="Q70" s="241"/>
      <c r="R70" s="241"/>
      <c r="S70" s="241"/>
      <c r="T70" s="242"/>
    </row>
    <row r="71" spans="2:20" ht="15.75">
      <c r="B71" s="263">
        <f>'[7]ASSET PERFORMANCE'!B78</f>
        <v>8.58</v>
      </c>
      <c r="C71" s="241">
        <f>'[7]ASSET PERFORMANCE'!C78</f>
        <v>7.98</v>
      </c>
      <c r="D71" s="241">
        <f>'[7]ASSET PERFORMANCE'!D78</f>
        <v>8.0350000000000001</v>
      </c>
      <c r="E71" s="241">
        <f>'[7]ASSET PERFORMANCE'!E78</f>
        <v>7.6849999999999996</v>
      </c>
      <c r="F71" s="264">
        <f>'[7]ASSET PERFORMANCE'!F78</f>
        <v>7.26</v>
      </c>
      <c r="J71" s="234" t="str">
        <f>'[7]ASSET PERFORMANCE'!J70</f>
        <v>GC43</v>
      </c>
      <c r="K71" s="235" t="str">
        <f>'[7]ASSET PERFORMANCE'!K70</f>
        <v>GC43</v>
      </c>
      <c r="L71" s="235" t="str">
        <f>'[7]ASSET PERFORMANCE'!L70</f>
        <v>GC43</v>
      </c>
      <c r="M71" s="235"/>
      <c r="N71" s="236" t="str">
        <f>'[7]ASSET PERFORMANCE'!N70</f>
        <v>BWFK22</v>
      </c>
      <c r="P71" s="263"/>
      <c r="Q71" s="241"/>
      <c r="R71" s="241"/>
      <c r="S71" s="241"/>
      <c r="T71" s="242"/>
    </row>
    <row r="72" spans="2:20" ht="15.75">
      <c r="B72" s="263"/>
      <c r="C72" s="241"/>
      <c r="D72" s="241"/>
      <c r="E72" s="241"/>
      <c r="F72" s="264"/>
      <c r="J72" s="237">
        <f>'[7]ASSET PERFORMANCE'!J71</f>
        <v>239</v>
      </c>
      <c r="K72" s="238">
        <f>'[7]ASSET PERFORMANCE'!K71</f>
        <v>276</v>
      </c>
      <c r="L72" s="238">
        <f>'[7]ASSET PERFORMANCE'!L71</f>
        <v>310</v>
      </c>
      <c r="M72" s="238"/>
      <c r="N72" s="239">
        <f>'[7]ASSET PERFORMANCE'!N71</f>
        <v>154</v>
      </c>
      <c r="P72" s="247" t="str">
        <f>'[7]ASSET PERFORMANCE'!P70</f>
        <v>GC43</v>
      </c>
      <c r="Q72" s="248" t="str">
        <f>'[7]ASSET PERFORMANCE'!Q70</f>
        <v>GC43</v>
      </c>
      <c r="R72" s="248" t="str">
        <f>'[7]ASSET PERFORMANCE'!R70</f>
        <v>GC43</v>
      </c>
      <c r="S72" s="241"/>
      <c r="T72" s="242"/>
    </row>
    <row r="73" spans="2:20" ht="15.75">
      <c r="B73" s="260" t="str">
        <f>'[7]ASSET PERFORMANCE'!B80</f>
        <v>GC26</v>
      </c>
      <c r="C73" s="261" t="str">
        <f>'[7]ASSET PERFORMANCE'!C80</f>
        <v>GC26</v>
      </c>
      <c r="D73" s="261" t="str">
        <f>'[7]ASSET PERFORMANCE'!D80</f>
        <v>GC26</v>
      </c>
      <c r="E73" s="261" t="str">
        <f>'[7]ASSET PERFORMANCE'!E80</f>
        <v>GC26</v>
      </c>
      <c r="F73" s="262" t="str">
        <f>'[7]ASSET PERFORMANCE'!F80</f>
        <v>GC27</v>
      </c>
      <c r="J73" s="265"/>
      <c r="K73" s="244"/>
      <c r="L73" s="244"/>
      <c r="M73" s="244"/>
      <c r="N73" s="245"/>
      <c r="P73" s="263">
        <f>'[7]ASSET PERFORMANCE'!P71</f>
        <v>3.450392206947217</v>
      </c>
      <c r="Q73" s="241">
        <f>'[7]ASSET PERFORMANCE'!Q71</f>
        <v>3.5199117145759335</v>
      </c>
      <c r="R73" s="241">
        <f>'[7]ASSET PERFORMANCE'!R71</f>
        <v>3.4125431069997729</v>
      </c>
      <c r="S73" s="241"/>
      <c r="T73" s="242"/>
    </row>
    <row r="74" spans="2:20" ht="15.75">
      <c r="B74" s="263">
        <f>'[7]ASSET PERFORMANCE'!B81</f>
        <v>8.6999999999999993</v>
      </c>
      <c r="C74" s="241">
        <f>'[7]ASSET PERFORMANCE'!C81</f>
        <v>8.35</v>
      </c>
      <c r="D74" s="241">
        <f>'[7]ASSET PERFORMANCE'!D81</f>
        <v>8.7050000000000001</v>
      </c>
      <c r="E74" s="241">
        <f>'[7]ASSET PERFORMANCE'!E81</f>
        <v>8.2650000000000006</v>
      </c>
      <c r="F74" s="264">
        <f>'[7]ASSET PERFORMANCE'!F81</f>
        <v>8.2200000000000006</v>
      </c>
      <c r="J74" s="234" t="str">
        <f>'[7]ASSET PERFORMANCE'!J73</f>
        <v>GC45</v>
      </c>
      <c r="K74" s="235" t="str">
        <f>'[7]ASSET PERFORMANCE'!K73</f>
        <v>GC45</v>
      </c>
      <c r="L74" s="235" t="str">
        <f>'[7]ASSET PERFORMANCE'!L73</f>
        <v>GC45</v>
      </c>
      <c r="M74" s="235"/>
      <c r="N74" s="236" t="str">
        <f>'[7]ASSET PERFORMANCE'!N73</f>
        <v>BWFH22</v>
      </c>
      <c r="O74" s="246"/>
      <c r="P74" s="263"/>
      <c r="Q74" s="211"/>
      <c r="R74" s="211"/>
      <c r="S74" s="241"/>
      <c r="T74" s="242"/>
    </row>
    <row r="75" spans="2:20" ht="15.75">
      <c r="B75" s="263"/>
      <c r="C75" s="241"/>
      <c r="D75" s="241"/>
      <c r="E75" s="241"/>
      <c r="F75" s="264"/>
      <c r="J75" s="237">
        <f>'[7]ASSET PERFORMANCE'!J74</f>
        <v>295.49200000000002</v>
      </c>
      <c r="K75" s="238">
        <f>'[7]ASSET PERFORMANCE'!K74</f>
        <v>327</v>
      </c>
      <c r="L75" s="238">
        <f>'[7]ASSET PERFORMANCE'!L74</f>
        <v>320.10000000000002</v>
      </c>
      <c r="M75" s="238"/>
      <c r="N75" s="239">
        <f>'[7]ASSET PERFORMANCE'!N74</f>
        <v>150</v>
      </c>
      <c r="P75" s="247" t="str">
        <f>'[7]ASSET PERFORMANCE'!P73</f>
        <v>GC45</v>
      </c>
      <c r="Q75" s="248" t="str">
        <f>'[7]ASSET PERFORMANCE'!Q73</f>
        <v>GC45</v>
      </c>
      <c r="R75" s="248" t="str">
        <f>'[7]ASSET PERFORMANCE'!R73</f>
        <v>GC45</v>
      </c>
      <c r="S75" s="241"/>
      <c r="T75" s="242"/>
    </row>
    <row r="76" spans="2:20" ht="15.75">
      <c r="B76" s="260" t="str">
        <f>'[7]ASSET PERFORMANCE'!B83</f>
        <v>GC27</v>
      </c>
      <c r="C76" s="261" t="str">
        <f>'[7]ASSET PERFORMANCE'!C83</f>
        <v>GC27</v>
      </c>
      <c r="D76" s="261" t="str">
        <f>'[7]ASSET PERFORMANCE'!D83</f>
        <v>GC27</v>
      </c>
      <c r="E76" s="261" t="str">
        <f>'[7]ASSET PERFORMANCE'!E83</f>
        <v>GC27</v>
      </c>
      <c r="F76" s="262" t="str">
        <f>'[7]ASSET PERFORMANCE'!F83</f>
        <v>GC30</v>
      </c>
      <c r="J76" s="243"/>
      <c r="K76" s="244"/>
      <c r="L76" s="244"/>
      <c r="M76" s="244"/>
      <c r="N76" s="245"/>
      <c r="P76" s="263">
        <f>'[7]ASSET PERFORMANCE'!P74</f>
        <v>5.1464467611688169</v>
      </c>
      <c r="Q76" s="241">
        <f>'[7]ASSET PERFORMANCE'!Q74</f>
        <v>5.3149817961860579</v>
      </c>
      <c r="R76" s="241">
        <f>'[7]ASSET PERFORMANCE'!R74</f>
        <v>5.4280769174449492</v>
      </c>
      <c r="S76" s="241"/>
      <c r="T76" s="242"/>
    </row>
    <row r="77" spans="2:20" ht="15.75">
      <c r="B77" s="263">
        <f>'[7]ASSET PERFORMANCE'!B84</f>
        <v>9.5399999999999991</v>
      </c>
      <c r="C77" s="241">
        <f>'[7]ASSET PERFORMANCE'!C84</f>
        <v>8.9600000000000009</v>
      </c>
      <c r="D77" s="241">
        <f>'[7]ASSET PERFORMANCE'!D84</f>
        <v>8.9849999999999994</v>
      </c>
      <c r="E77" s="241">
        <f>'[7]ASSET PERFORMANCE'!E84</f>
        <v>8.5449999999999999</v>
      </c>
      <c r="F77" s="264">
        <f>'[7]ASSET PERFORMANCE'!F84</f>
        <v>9.7095200000000013</v>
      </c>
      <c r="J77" s="234" t="str">
        <f>'[7]ASSET PERFORMANCE'!J76</f>
        <v>GC48</v>
      </c>
      <c r="K77" s="235" t="str">
        <f>'[7]ASSET PERFORMANCE'!K76</f>
        <v>GC48</v>
      </c>
      <c r="L77" s="235" t="str">
        <f>'[7]ASSET PERFORMANCE'!L76</f>
        <v>GC48</v>
      </c>
      <c r="N77" s="245"/>
      <c r="P77" s="263"/>
      <c r="Q77" s="241"/>
      <c r="R77" s="241"/>
      <c r="S77" s="241"/>
      <c r="T77" s="242"/>
    </row>
    <row r="78" spans="2:20" ht="15.75">
      <c r="B78" s="263"/>
      <c r="C78" s="241"/>
      <c r="D78" s="241"/>
      <c r="E78" s="241"/>
      <c r="F78" s="264"/>
      <c r="J78" s="237">
        <f>'[7]ASSET PERFORMANCE'!J77</f>
        <v>317.98500000000001</v>
      </c>
      <c r="K78" s="238">
        <f>'[7]ASSET PERFORMANCE'!K77</f>
        <v>340.73</v>
      </c>
      <c r="L78" s="238">
        <f>'[7]ASSET PERFORMANCE'!L77</f>
        <v>365.49599999999998</v>
      </c>
      <c r="N78" s="245"/>
      <c r="P78" s="247" t="str">
        <f>'[7]ASSET PERFORMANCE'!P76</f>
        <v>GC48</v>
      </c>
      <c r="Q78" s="248" t="str">
        <f>'[7]ASSET PERFORMANCE'!Q76</f>
        <v>GC48</v>
      </c>
      <c r="R78" s="248" t="str">
        <f>'[7]ASSET PERFORMANCE'!R76</f>
        <v>GC48</v>
      </c>
      <c r="S78" s="241"/>
      <c r="T78" s="242"/>
    </row>
    <row r="79" spans="2:20" ht="15.75">
      <c r="B79" s="260" t="str">
        <f>'[7]ASSET PERFORMANCE'!B86</f>
        <v>GC30</v>
      </c>
      <c r="C79" s="261" t="str">
        <f>'[7]ASSET PERFORMANCE'!C86</f>
        <v>GC30</v>
      </c>
      <c r="D79" s="261" t="str">
        <f>'[7]ASSET PERFORMANCE'!D86</f>
        <v>GC30</v>
      </c>
      <c r="E79" s="261" t="str">
        <f>'[7]ASSET PERFORMANCE'!E86</f>
        <v>GC30</v>
      </c>
      <c r="F79" s="262" t="str">
        <f>'[7]ASSET PERFORMANCE'!F86</f>
        <v>GC32</v>
      </c>
      <c r="J79" s="243"/>
      <c r="K79" s="244"/>
      <c r="L79" s="244"/>
      <c r="N79" s="245"/>
      <c r="P79" s="263">
        <f>'[7]ASSET PERFORMANCE'!P77</f>
        <v>1.1384103934081569</v>
      </c>
      <c r="Q79" s="241">
        <f>'[7]ASSET PERFORMANCE'!Q77</f>
        <v>1.075205607960787</v>
      </c>
      <c r="R79" s="241">
        <f>'[7]ASSET PERFORMANCE'!R77</f>
        <v>0.92163312032757738</v>
      </c>
      <c r="S79" s="241"/>
      <c r="T79" s="242"/>
    </row>
    <row r="80" spans="2:20" ht="15.75">
      <c r="B80" s="263">
        <f>'[7]ASSET PERFORMANCE'!B87</f>
        <v>11.744999999999999</v>
      </c>
      <c r="C80" s="241">
        <f>'[7]ASSET PERFORMANCE'!C87</f>
        <v>11.06</v>
      </c>
      <c r="D80" s="241">
        <f>'[7]ASSET PERFORMANCE'!D87</f>
        <v>10.84</v>
      </c>
      <c r="E80" s="241">
        <f>'[7]ASSET PERFORMANCE'!E87</f>
        <v>10.165000000000001</v>
      </c>
      <c r="F80" s="264">
        <f>'[7]ASSET PERFORMANCE'!F87</f>
        <v>10.196099999999999</v>
      </c>
      <c r="J80" s="234" t="str">
        <f>'[7]ASSET PERFORMANCE'!J79</f>
        <v>GC50</v>
      </c>
      <c r="K80" s="235" t="str">
        <f>'[7]ASSET PERFORMANCE'!K79</f>
        <v>GC50</v>
      </c>
      <c r="L80" s="235" t="str">
        <f>'[7]ASSET PERFORMANCE'!L79</f>
        <v>GC50</v>
      </c>
      <c r="N80" s="245"/>
      <c r="P80" s="263"/>
      <c r="Q80" s="241"/>
      <c r="R80" s="241"/>
      <c r="S80" s="241"/>
      <c r="T80" s="242"/>
    </row>
    <row r="81" spans="2:20" ht="15.75">
      <c r="B81" s="263"/>
      <c r="C81" s="241"/>
      <c r="D81" s="241"/>
      <c r="E81" s="241"/>
      <c r="F81" s="264"/>
      <c r="J81" s="237">
        <f>'[7]ASSET PERFORMANCE'!J80</f>
        <v>315.774</v>
      </c>
      <c r="K81" s="238">
        <f>'[7]ASSET PERFORMANCE'!K80</f>
        <v>366.28399999999999</v>
      </c>
      <c r="L81" s="238">
        <f>'[7]ASSET PERFORMANCE'!L80</f>
        <v>339.291</v>
      </c>
      <c r="N81" s="245"/>
      <c r="P81" s="247" t="str">
        <f>'[7]ASSET PERFORMANCE'!P79</f>
        <v>GC50</v>
      </c>
      <c r="Q81" s="248" t="str">
        <f>'[7]ASSET PERFORMANCE'!Q79</f>
        <v>GC50</v>
      </c>
      <c r="R81" s="248" t="str">
        <f>'[7]ASSET PERFORMANCE'!R79</f>
        <v>GC50</v>
      </c>
      <c r="S81" s="241"/>
      <c r="T81" s="242"/>
    </row>
    <row r="82" spans="2:20" ht="15.75">
      <c r="B82" s="260" t="str">
        <f>'[7]ASSET PERFORMANCE'!B89</f>
        <v>GC32</v>
      </c>
      <c r="C82" s="261" t="str">
        <f>'[7]ASSET PERFORMANCE'!C89</f>
        <v>GC32</v>
      </c>
      <c r="D82" s="261" t="str">
        <f>'[7]ASSET PERFORMANCE'!D89</f>
        <v>GC32</v>
      </c>
      <c r="E82" s="261" t="str">
        <f>'[7]ASSET PERFORMANCE'!E89</f>
        <v>GC32</v>
      </c>
      <c r="F82" s="262" t="str">
        <f>'[7]ASSET PERFORMANCE'!F89</f>
        <v>GC35</v>
      </c>
      <c r="J82" s="243"/>
      <c r="K82" s="244"/>
      <c r="L82" s="244"/>
      <c r="M82" s="244"/>
      <c r="N82" s="239"/>
      <c r="P82" s="263">
        <f>'[7]ASSET PERFORMANCE'!P80</f>
        <v>3.4967517847228744</v>
      </c>
      <c r="Q82" s="241">
        <f>'[7]ASSET PERFORMANCE'!Q80</f>
        <v>3.5705774754263877</v>
      </c>
      <c r="R82" s="241">
        <f>'[7]ASSET PERFORMANCE'!R80</f>
        <v>3.6642067275405843</v>
      </c>
      <c r="S82" s="241"/>
      <c r="T82" s="242"/>
    </row>
    <row r="83" spans="2:20" ht="16.5" thickBot="1">
      <c r="B83" s="263">
        <f>'[7]ASSET PERFORMANCE'!B90</f>
        <v>11.87</v>
      </c>
      <c r="C83" s="241">
        <f>'[7]ASSET PERFORMANCE'!C90</f>
        <v>11.545</v>
      </c>
      <c r="D83" s="241">
        <f>'[7]ASSET PERFORMANCE'!D90</f>
        <v>11.934999999999999</v>
      </c>
      <c r="E83" s="241">
        <f>'[7]ASSET PERFORMANCE'!E90</f>
        <v>11.25714</v>
      </c>
      <c r="F83" s="264">
        <f>'[7]ASSET PERFORMANCE'!F90</f>
        <v>11.344999999999999</v>
      </c>
      <c r="J83" s="234" t="str">
        <f>'[7]ASSET PERFORMANCE'!J88</f>
        <v>BWFi23</v>
      </c>
      <c r="K83" s="235" t="str">
        <f>'[7]ASSET PERFORMANCE'!K88</f>
        <v>BWFi23</v>
      </c>
      <c r="L83" s="235" t="str">
        <f>'[7]ASSET PERFORMANCE'!L88</f>
        <v>BWFi23</v>
      </c>
      <c r="M83" s="235" t="str">
        <f>'[7]ASSET PERFORMANCE'!M76</f>
        <v>BWFi23</v>
      </c>
      <c r="N83" s="236" t="str">
        <f>'[7]ASSET PERFORMANCE'!N76</f>
        <v>BWFi23</v>
      </c>
      <c r="P83" s="268"/>
      <c r="Q83" s="269"/>
      <c r="R83" s="269"/>
      <c r="S83" s="269"/>
      <c r="T83" s="270"/>
    </row>
    <row r="84" spans="2:20" ht="16.5" thickBot="1">
      <c r="B84" s="263"/>
      <c r="C84" s="241"/>
      <c r="D84" s="241"/>
      <c r="E84" s="241"/>
      <c r="F84" s="264"/>
      <c r="J84" s="237">
        <f>'[7]ASSET PERFORMANCE'!J89</f>
        <v>130</v>
      </c>
      <c r="K84" s="238">
        <f>'[7]ASSET PERFORMANCE'!K89</f>
        <v>130</v>
      </c>
      <c r="L84" s="238">
        <f>'[7]ASSET PERFORMANCE'!L89</f>
        <v>130</v>
      </c>
      <c r="M84" s="238">
        <f>'[7]ASSET PERFORMANCE'!M77</f>
        <v>130</v>
      </c>
      <c r="N84" s="239">
        <f>'[7]ASSET PERFORMANCE'!N77</f>
        <v>130</v>
      </c>
    </row>
    <row r="85" spans="2:20" ht="16.5" thickBot="1">
      <c r="B85" s="260" t="str">
        <f>'[7]ASSET PERFORMANCE'!B92</f>
        <v>GC35</v>
      </c>
      <c r="C85" s="261" t="str">
        <f>'[7]ASSET PERFORMANCE'!C92</f>
        <v>GC35</v>
      </c>
      <c r="D85" s="261" t="str">
        <f>'[7]ASSET PERFORMANCE'!D92</f>
        <v>GC35</v>
      </c>
      <c r="E85" s="261" t="str">
        <f>'[7]ASSET PERFORMANCE'!E92</f>
        <v>GC35</v>
      </c>
      <c r="F85" s="262" t="str">
        <f>'[7]ASSET PERFORMANCE'!F92</f>
        <v>GC37</v>
      </c>
      <c r="J85" s="265"/>
      <c r="K85" s="266"/>
      <c r="L85" s="266"/>
      <c r="M85" s="244"/>
      <c r="N85" s="245"/>
      <c r="P85" s="465" t="str">
        <f>"IJG Namibia OTHI  -Weights [%] as at "&amp;TEXT(Map!$N$16,"mmmm  yyyy")</f>
        <v>IJG Namibia OTHI  -Weights [%] as at June  2022</v>
      </c>
      <c r="Q85" s="466"/>
      <c r="R85" s="466"/>
      <c r="S85" s="466"/>
      <c r="T85" s="467"/>
    </row>
    <row r="86" spans="2:20" ht="16.5" thickBot="1">
      <c r="B86" s="263">
        <f>'[7]ASSET PERFORMANCE'!B93</f>
        <v>12.548740000000002</v>
      </c>
      <c r="C86" s="241">
        <f>'[7]ASSET PERFORMANCE'!C93</f>
        <v>12.260000000000002</v>
      </c>
      <c r="D86" s="241">
        <f>'[7]ASSET PERFORMANCE'!D93</f>
        <v>12.5</v>
      </c>
      <c r="E86" s="241">
        <f>'[7]ASSET PERFORMANCE'!E93</f>
        <v>11.66</v>
      </c>
      <c r="F86" s="264">
        <f>'[7]ASSET PERFORMANCE'!F93</f>
        <v>11.896000000000001</v>
      </c>
      <c r="J86" s="234" t="str">
        <f>'[7]ASSET PERFORMANCE'!J91</f>
        <v>BWFL23</v>
      </c>
      <c r="K86" s="235" t="str">
        <f>'[7]ASSET PERFORMANCE'!K91</f>
        <v>BWFL23</v>
      </c>
      <c r="L86" s="235" t="str">
        <f>'[7]ASSET PERFORMANCE'!L91</f>
        <v>BWFL23</v>
      </c>
      <c r="M86" s="235" t="str">
        <f>'[7]ASSET PERFORMANCE'!M79</f>
        <v>BWFL23</v>
      </c>
      <c r="N86" s="236" t="str">
        <f>'[7]ASSET PERFORMANCE'!N79</f>
        <v>BWFL23</v>
      </c>
      <c r="P86" s="229" t="s">
        <v>32</v>
      </c>
      <c r="Q86" s="230" t="s">
        <v>33</v>
      </c>
      <c r="R86" s="230" t="s">
        <v>34</v>
      </c>
      <c r="S86" s="230" t="s">
        <v>35</v>
      </c>
      <c r="T86" s="231" t="s">
        <v>36</v>
      </c>
    </row>
    <row r="87" spans="2:20" ht="15.75">
      <c r="B87" s="263"/>
      <c r="C87" s="241"/>
      <c r="D87" s="241"/>
      <c r="E87" s="241"/>
      <c r="F87" s="264"/>
      <c r="J87" s="237">
        <f>'[7]ASSET PERFORMANCE'!J92</f>
        <v>75</v>
      </c>
      <c r="K87" s="238">
        <f>'[7]ASSET PERFORMANCE'!K92</f>
        <v>75</v>
      </c>
      <c r="L87" s="238">
        <f>'[7]ASSET PERFORMANCE'!L92</f>
        <v>75</v>
      </c>
      <c r="M87" s="238">
        <f>'[7]ASSET PERFORMANCE'!M80</f>
        <v>75</v>
      </c>
      <c r="N87" s="239">
        <f>'[7]ASSET PERFORMANCE'!N80</f>
        <v>75</v>
      </c>
      <c r="P87" s="247"/>
      <c r="Q87" s="248"/>
      <c r="R87" s="248"/>
      <c r="S87" s="248"/>
      <c r="T87" s="249" t="str">
        <f>'[7]ASSET PERFORMANCE'!T86</f>
        <v>BWFK22</v>
      </c>
    </row>
    <row r="88" spans="2:20" ht="15.75">
      <c r="B88" s="260" t="str">
        <f>'[7]ASSET PERFORMANCE'!B95</f>
        <v>GC37</v>
      </c>
      <c r="C88" s="261" t="str">
        <f>'[7]ASSET PERFORMANCE'!C95</f>
        <v>GC37</v>
      </c>
      <c r="D88" s="261" t="str">
        <f>'[7]ASSET PERFORMANCE'!D95</f>
        <v>GC37</v>
      </c>
      <c r="E88" s="261" t="str">
        <f>'[7]ASSET PERFORMANCE'!E95</f>
        <v>GC37</v>
      </c>
      <c r="F88" s="262" t="str">
        <f>'[7]ASSET PERFORMANCE'!F95</f>
        <v>GC40</v>
      </c>
      <c r="J88" s="265"/>
      <c r="K88" s="266"/>
      <c r="L88" s="266"/>
      <c r="M88" s="266"/>
      <c r="N88" s="267"/>
      <c r="P88" s="240"/>
      <c r="Q88" s="241"/>
      <c r="R88" s="241"/>
      <c r="S88" s="241"/>
      <c r="T88" s="242">
        <f>'[7]ASSET PERFORMANCE'!T87</f>
        <v>39.646937554869702</v>
      </c>
    </row>
    <row r="89" spans="2:20" ht="15.75">
      <c r="B89" s="263">
        <f>'[7]ASSET PERFORMANCE'!B96</f>
        <v>13.168999999999999</v>
      </c>
      <c r="C89" s="241">
        <f>'[7]ASSET PERFORMANCE'!C96</f>
        <v>12.91</v>
      </c>
      <c r="D89" s="241">
        <f>'[7]ASSET PERFORMANCE'!D96</f>
        <v>13.265000000000001</v>
      </c>
      <c r="E89" s="241">
        <f>'[7]ASSET PERFORMANCE'!E96</f>
        <v>12.802060000000001</v>
      </c>
      <c r="F89" s="264">
        <f>'[7]ASSET PERFORMANCE'!F96</f>
        <v>12.661530000000001</v>
      </c>
      <c r="J89" s="234"/>
      <c r="K89" s="235"/>
      <c r="L89" s="235"/>
      <c r="M89" s="235"/>
      <c r="N89" s="236"/>
      <c r="P89" s="247"/>
      <c r="Q89" s="248"/>
      <c r="R89" s="248"/>
      <c r="S89" s="248"/>
      <c r="T89" s="249"/>
    </row>
    <row r="90" spans="2:20" ht="15.75">
      <c r="B90" s="263"/>
      <c r="C90" s="241"/>
      <c r="D90" s="241"/>
      <c r="E90" s="241"/>
      <c r="F90" s="264"/>
      <c r="J90" s="237"/>
      <c r="K90" s="238"/>
      <c r="L90" s="238"/>
      <c r="M90" s="238"/>
      <c r="N90" s="239"/>
      <c r="P90" s="247"/>
      <c r="Q90" s="248"/>
      <c r="R90" s="248"/>
      <c r="S90" s="248"/>
      <c r="T90" s="249" t="str">
        <f>'[7]ASSET PERFORMANCE'!T89</f>
        <v>BWFH22</v>
      </c>
    </row>
    <row r="91" spans="2:20" ht="15.75">
      <c r="B91" s="260" t="str">
        <f>'[7]ASSET PERFORMANCE'!B98</f>
        <v>GC40</v>
      </c>
      <c r="C91" s="261" t="str">
        <f>'[7]ASSET PERFORMANCE'!C98</f>
        <v>GC40</v>
      </c>
      <c r="D91" s="261" t="str">
        <f>'[7]ASSET PERFORMANCE'!D98</f>
        <v>GC40</v>
      </c>
      <c r="E91" s="261" t="str">
        <f>'[7]ASSET PERFORMANCE'!E98</f>
        <v>GC40</v>
      </c>
      <c r="F91" s="262" t="str">
        <f>'[7]ASSET PERFORMANCE'!F98</f>
        <v>GC45</v>
      </c>
      <c r="J91" s="265"/>
      <c r="K91" s="244"/>
      <c r="L91" s="244"/>
      <c r="M91" s="244"/>
      <c r="N91" s="245"/>
      <c r="P91" s="240"/>
      <c r="Q91" s="241"/>
      <c r="R91" s="241"/>
      <c r="S91" s="241"/>
      <c r="T91" s="242">
        <f>'[7]ASSET PERFORMANCE'!T90</f>
        <v>44.995434796726322</v>
      </c>
    </row>
    <row r="92" spans="2:20" ht="15.75">
      <c r="B92" s="263">
        <f>'[7]ASSET PERFORMANCE'!B99</f>
        <v>13.245000000000001</v>
      </c>
      <c r="C92" s="241">
        <f>'[7]ASSET PERFORMANCE'!C99</f>
        <v>12.935</v>
      </c>
      <c r="D92" s="241">
        <f>'[7]ASSET PERFORMANCE'!D99</f>
        <v>13.105</v>
      </c>
      <c r="E92" s="241">
        <f>'[7]ASSET PERFORMANCE'!E99</f>
        <v>12.845000000000001</v>
      </c>
      <c r="F92" s="264">
        <f>'[7]ASSET PERFORMANCE'!F99</f>
        <v>13.085000000000001</v>
      </c>
      <c r="J92" s="234"/>
      <c r="K92" s="235"/>
      <c r="L92" s="235"/>
      <c r="M92" s="235"/>
      <c r="N92" s="236"/>
      <c r="P92" s="240"/>
      <c r="Q92" s="241"/>
      <c r="R92" s="241"/>
      <c r="S92" s="241"/>
      <c r="T92" s="242"/>
    </row>
    <row r="93" spans="2:20" ht="15.75">
      <c r="B93" s="263"/>
      <c r="C93" s="241"/>
      <c r="D93" s="241"/>
      <c r="E93" s="241"/>
      <c r="F93" s="264"/>
      <c r="J93" s="237"/>
      <c r="K93" s="238"/>
      <c r="L93" s="238"/>
      <c r="M93" s="238"/>
      <c r="N93" s="239"/>
      <c r="P93" s="247" t="str">
        <f>'[7]ASSET PERFORMANCE'!P92</f>
        <v>BWFi23</v>
      </c>
      <c r="Q93" s="248" t="str">
        <f>'[7]ASSET PERFORMANCE'!Q92</f>
        <v>BWFi23</v>
      </c>
      <c r="R93" s="248" t="str">
        <f>'[7]ASSET PERFORMANCE'!R92</f>
        <v>BWFi23</v>
      </c>
      <c r="S93" s="248" t="str">
        <f>'[7]ASSET PERFORMANCE'!S92</f>
        <v>BWFi23</v>
      </c>
      <c r="T93" s="249" t="str">
        <f>'[7]ASSET PERFORMANCE'!T92</f>
        <v>BWFi23</v>
      </c>
    </row>
    <row r="94" spans="2:20" ht="16.5" thickBot="1">
      <c r="B94" s="260" t="str">
        <f>'[7]ASSET PERFORMANCE'!B101</f>
        <v>GC43</v>
      </c>
      <c r="C94" s="261" t="str">
        <f>'[7]ASSET PERFORMANCE'!C101</f>
        <v>GC43</v>
      </c>
      <c r="D94" s="261" t="str">
        <f>'[7]ASSET PERFORMANCE'!D101</f>
        <v>GC43</v>
      </c>
      <c r="E94" s="261"/>
      <c r="F94" s="262" t="str">
        <f>'[7]ASSET PERFORMANCE'!F101</f>
        <v>BWFK22</v>
      </c>
      <c r="J94" s="271"/>
      <c r="K94" s="272"/>
      <c r="L94" s="272"/>
      <c r="M94" s="272"/>
      <c r="N94" s="273"/>
      <c r="P94" s="240">
        <f>'[7]ASSET PERFORMANCE'!P93</f>
        <v>50.537807780342582</v>
      </c>
      <c r="Q94" s="241">
        <f>'[7]ASSET PERFORMANCE'!Q93</f>
        <v>50.377870831870041</v>
      </c>
      <c r="R94" s="241">
        <f>'[7]ASSET PERFORMANCE'!R93</f>
        <v>49.691382470661445</v>
      </c>
      <c r="S94" s="241">
        <f>'[7]ASSET PERFORMANCE'!S93</f>
        <v>50.646446683587101</v>
      </c>
      <c r="T94" s="242">
        <f>'[7]ASSET PERFORMANCE'!T93</f>
        <v>7.8309758884045584</v>
      </c>
    </row>
    <row r="95" spans="2:20" ht="15.75">
      <c r="B95" s="263">
        <f>'[7]ASSET PERFORMANCE'!B102</f>
        <v>13.99</v>
      </c>
      <c r="C95" s="241">
        <f>'[7]ASSET PERFORMANCE'!C102</f>
        <v>13.81</v>
      </c>
      <c r="D95" s="241">
        <f>'[7]ASSET PERFORMANCE'!D102</f>
        <v>13.7</v>
      </c>
      <c r="E95" s="241"/>
      <c r="F95" s="264">
        <f>'[7]ASSET PERFORMANCE'!F102</f>
        <v>6.79</v>
      </c>
      <c r="P95" s="247"/>
      <c r="Q95" s="248"/>
      <c r="R95" s="248"/>
      <c r="S95" s="248"/>
      <c r="T95" s="249"/>
    </row>
    <row r="96" spans="2:20" ht="15.75">
      <c r="B96" s="263"/>
      <c r="C96" s="241"/>
      <c r="D96" s="241"/>
      <c r="E96" s="241"/>
      <c r="F96" s="264"/>
      <c r="P96" s="247" t="str">
        <f>'[7]ASSET PERFORMANCE'!P95</f>
        <v>BWFL23</v>
      </c>
      <c r="Q96" s="248" t="str">
        <f>'[7]ASSET PERFORMANCE'!Q95</f>
        <v>BWFL23</v>
      </c>
      <c r="R96" s="248" t="str">
        <f>'[7]ASSET PERFORMANCE'!R95</f>
        <v>BWFL23</v>
      </c>
      <c r="S96" s="248" t="str">
        <f>'[7]ASSET PERFORMANCE'!S95</f>
        <v>BWFL23</v>
      </c>
      <c r="T96" s="249" t="str">
        <f>'[7]ASSET PERFORMANCE'!T95</f>
        <v>BWFL23</v>
      </c>
    </row>
    <row r="97" spans="2:20" ht="15.75">
      <c r="B97" s="260" t="str">
        <f>'[7]ASSET PERFORMANCE'!B104</f>
        <v>GC45</v>
      </c>
      <c r="C97" s="261" t="str">
        <f>'[7]ASSET PERFORMANCE'!C104</f>
        <v>GC45</v>
      </c>
      <c r="D97" s="261" t="str">
        <f>'[7]ASSET PERFORMANCE'!D104</f>
        <v>GC45</v>
      </c>
      <c r="E97" s="261"/>
      <c r="F97" s="262" t="str">
        <f>'[7]ASSET PERFORMANCE'!F104</f>
        <v>BWFH22</v>
      </c>
      <c r="P97" s="240">
        <f>'[7]ASSET PERFORMANCE'!P96</f>
        <v>49.462192219657418</v>
      </c>
      <c r="Q97" s="241">
        <f>'[7]ASSET PERFORMANCE'!Q96</f>
        <v>49.622129168129959</v>
      </c>
      <c r="R97" s="241">
        <f>'[7]ASSET PERFORMANCE'!R96</f>
        <v>50.308617529338548</v>
      </c>
      <c r="S97" s="241">
        <f>'[7]ASSET PERFORMANCE'!S96</f>
        <v>49.353553316412906</v>
      </c>
      <c r="T97" s="242">
        <f>'[7]ASSET PERFORMANCE'!T96</f>
        <v>7.5266517599994183</v>
      </c>
    </row>
    <row r="98" spans="2:20" ht="16.5" thickBot="1">
      <c r="B98" s="263">
        <f>'[7]ASSET PERFORMANCE'!B105</f>
        <v>14.554919999999999</v>
      </c>
      <c r="C98" s="241">
        <f>'[7]ASSET PERFORMANCE'!C105</f>
        <v>14.32</v>
      </c>
      <c r="D98" s="241">
        <f>'[7]ASSET PERFORMANCE'!D105</f>
        <v>13.800999999999998</v>
      </c>
      <c r="E98" s="241"/>
      <c r="F98" s="264">
        <f>'[7]ASSET PERFORMANCE'!F105</f>
        <v>6.75</v>
      </c>
      <c r="P98" s="271"/>
      <c r="Q98" s="272"/>
      <c r="R98" s="272"/>
      <c r="S98" s="272"/>
      <c r="T98" s="273"/>
    </row>
    <row r="99" spans="2:20" ht="16.5" thickBot="1">
      <c r="B99" s="263"/>
      <c r="C99" s="241"/>
      <c r="D99" s="241"/>
      <c r="E99" s="241"/>
      <c r="F99" s="264"/>
      <c r="J99" s="462" t="str">
        <f>"IJG Namibia ALBI  -Weights [%] as at "&amp;TEXT(Map!$N$16,"mmmm  yyyy")</f>
        <v>IJG Namibia ALBI  -Weights [%] as at June  2022</v>
      </c>
      <c r="K99" s="463"/>
      <c r="L99" s="463"/>
      <c r="M99" s="463"/>
      <c r="N99" s="464"/>
    </row>
    <row r="100" spans="2:20" ht="16.5" thickBot="1">
      <c r="B100" s="260" t="str">
        <f>'[7]ASSET PERFORMANCE'!B107</f>
        <v>GC48</v>
      </c>
      <c r="C100" s="261" t="str">
        <f>'[7]ASSET PERFORMANCE'!C107</f>
        <v>GC48</v>
      </c>
      <c r="D100" s="261" t="str">
        <f>'[7]ASSET PERFORMANCE'!D107</f>
        <v>GC48</v>
      </c>
      <c r="F100" s="264"/>
      <c r="J100" s="226" t="s">
        <v>32</v>
      </c>
      <c r="K100" s="227" t="s">
        <v>33</v>
      </c>
      <c r="L100" s="227" t="s">
        <v>34</v>
      </c>
      <c r="M100" s="227" t="s">
        <v>35</v>
      </c>
      <c r="N100" s="228" t="s">
        <v>36</v>
      </c>
      <c r="P100" s="465" t="str">
        <f>"IJG Namibia ALBI  -Rate Duration (years) as at "&amp;TEXT(Map!$N$16,"mmmm  yyyy")</f>
        <v>IJG Namibia ALBI  -Rate Duration (years) as at June  2022</v>
      </c>
      <c r="Q100" s="466"/>
      <c r="R100" s="466"/>
      <c r="S100" s="466"/>
      <c r="T100" s="467"/>
    </row>
    <row r="101" spans="2:20" ht="16.5" thickBot="1">
      <c r="B101" s="263">
        <f>'[7]ASSET PERFORMANCE'!B108</f>
        <v>14.729850000000001</v>
      </c>
      <c r="C101" s="241">
        <f>'[7]ASSET PERFORMANCE'!C108</f>
        <v>14.3873</v>
      </c>
      <c r="D101" s="241">
        <f>'[7]ASSET PERFORMANCE'!D108</f>
        <v>14.199960000000001</v>
      </c>
      <c r="F101" s="264"/>
      <c r="J101" s="260" t="str">
        <f>'[7]ASSET PERFORMANCE'!J106</f>
        <v>GC23</v>
      </c>
      <c r="K101" s="261" t="str">
        <f>'[7]ASSET PERFORMANCE'!K106</f>
        <v>GC23</v>
      </c>
      <c r="L101" s="261" t="str">
        <f>'[7]ASSET PERFORMANCE'!L106</f>
        <v>GC23</v>
      </c>
      <c r="M101" s="261" t="str">
        <f>'[7]ASSET PERFORMANCE'!M106</f>
        <v>GC23</v>
      </c>
      <c r="N101" s="262" t="str">
        <f>'[7]ASSET PERFORMANCE'!N106</f>
        <v>GC23</v>
      </c>
      <c r="P101" s="226" t="s">
        <v>32</v>
      </c>
      <c r="Q101" s="227" t="s">
        <v>33</v>
      </c>
      <c r="R101" s="227" t="s">
        <v>34</v>
      </c>
      <c r="S101" s="227" t="s">
        <v>35</v>
      </c>
      <c r="T101" s="228" t="s">
        <v>36</v>
      </c>
    </row>
    <row r="102" spans="2:20" ht="15.75">
      <c r="B102" s="263"/>
      <c r="C102" s="241"/>
      <c r="D102" s="241"/>
      <c r="F102" s="264"/>
      <c r="J102" s="263">
        <f>'[7]ASSET PERFORMANCE'!J107</f>
        <v>10.906415831461057</v>
      </c>
      <c r="K102" s="241">
        <f>'[7]ASSET PERFORMANCE'!K107</f>
        <v>10.646889105914735</v>
      </c>
      <c r="L102" s="241">
        <f>'[7]ASSET PERFORMANCE'!L107</f>
        <v>10.899692874158227</v>
      </c>
      <c r="M102" s="241">
        <f>'[7]ASSET PERFORMANCE'!M107</f>
        <v>12.358986821294209</v>
      </c>
      <c r="N102" s="264">
        <f>'[7]ASSET PERFORMANCE'!N107</f>
        <v>11.180039416759261</v>
      </c>
      <c r="P102" s="260" t="str">
        <f>'[7]ASSET PERFORMANCE'!P119</f>
        <v>GC23</v>
      </c>
      <c r="Q102" s="261" t="str">
        <f>'[7]ASSET PERFORMANCE'!Q119</f>
        <v>GC23</v>
      </c>
      <c r="R102" s="261" t="str">
        <f>'[7]ASSET PERFORMANCE'!R119</f>
        <v>GC23</v>
      </c>
      <c r="S102" s="261" t="str">
        <f>'[7]ASSET PERFORMANCE'!S119</f>
        <v>GC23</v>
      </c>
      <c r="T102" s="262" t="str">
        <f>'[7]ASSET PERFORMANCE'!T119</f>
        <v>GC23</v>
      </c>
    </row>
    <row r="103" spans="2:20" ht="15.75">
      <c r="B103" s="260" t="str">
        <f>'[7]ASSET PERFORMANCE'!B110</f>
        <v>GC50</v>
      </c>
      <c r="C103" s="261" t="str">
        <f>'[7]ASSET PERFORMANCE'!C110</f>
        <v>GC50</v>
      </c>
      <c r="D103" s="261" t="str">
        <f>'[7]ASSET PERFORMANCE'!D110</f>
        <v>GC50</v>
      </c>
      <c r="F103" s="264"/>
      <c r="J103" s="263"/>
      <c r="K103" s="241"/>
      <c r="L103" s="241"/>
      <c r="M103" s="241"/>
      <c r="N103" s="264"/>
      <c r="P103" s="263">
        <f>'[7]ASSET PERFORMANCE'!P120</f>
        <v>1.1842122830813497</v>
      </c>
      <c r="Q103" s="241">
        <f>'[7]ASSET PERFORMANCE'!Q120</f>
        <v>1.2691463155786036</v>
      </c>
      <c r="R103" s="241">
        <f>'[7]ASSET PERFORMANCE'!R120</f>
        <v>1.3731706485227453</v>
      </c>
      <c r="S103" s="241">
        <f>'[7]ASSET PERFORMANCE'!S120</f>
        <v>1.6136862168638009</v>
      </c>
      <c r="T103" s="264">
        <f>'[7]ASSET PERFORMANCE'!T120</f>
        <v>2.0365375879392427</v>
      </c>
    </row>
    <row r="104" spans="2:20" ht="15.75">
      <c r="B104" s="263">
        <f>'[7]ASSET PERFORMANCE'!B111</f>
        <v>14.707740000000001</v>
      </c>
      <c r="C104" s="241">
        <f>'[7]ASSET PERFORMANCE'!C111</f>
        <v>14.64284</v>
      </c>
      <c r="D104" s="241">
        <f>'[7]ASSET PERFORMANCE'!D111</f>
        <v>13.93791</v>
      </c>
      <c r="F104" s="264"/>
      <c r="J104" s="260" t="str">
        <f>'[7]ASSET PERFORMANCE'!J109</f>
        <v>GC24</v>
      </c>
      <c r="K104" s="261" t="str">
        <f>'[7]ASSET PERFORMANCE'!K109</f>
        <v>GC24</v>
      </c>
      <c r="L104" s="261" t="str">
        <f>'[7]ASSET PERFORMANCE'!L109</f>
        <v>GC24</v>
      </c>
      <c r="M104" s="261" t="str">
        <f>'[7]ASSET PERFORMANCE'!M109</f>
        <v>GC24</v>
      </c>
      <c r="N104" s="262" t="str">
        <f>'[7]ASSET PERFORMANCE'!N109</f>
        <v>GC24</v>
      </c>
      <c r="O104" s="246"/>
      <c r="P104" s="263"/>
      <c r="Q104" s="241"/>
      <c r="R104" s="241"/>
      <c r="S104" s="241"/>
      <c r="T104" s="264"/>
    </row>
    <row r="105" spans="2:20" ht="15.75">
      <c r="B105" s="263"/>
      <c r="C105" s="241"/>
      <c r="D105" s="241"/>
      <c r="E105" s="241"/>
      <c r="F105" s="264"/>
      <c r="J105" s="263">
        <f>'[7]ASSET PERFORMANCE'!J110</f>
        <v>9.3066297071252464</v>
      </c>
      <c r="K105" s="241">
        <f>'[7]ASSET PERFORMANCE'!K110</f>
        <v>9.0881388290918981</v>
      </c>
      <c r="L105" s="241">
        <f>'[7]ASSET PERFORMANCE'!L110</f>
        <v>9.4307705418650265</v>
      </c>
      <c r="M105" s="241">
        <f>'[7]ASSET PERFORMANCE'!M110</f>
        <v>11.242958265655332</v>
      </c>
      <c r="N105" s="264">
        <f>'[7]ASSET PERFORMANCE'!N110</f>
        <v>12.093581824231924</v>
      </c>
      <c r="P105" s="260" t="str">
        <f>'[7]ASSET PERFORMANCE'!P122</f>
        <v>GC24</v>
      </c>
      <c r="Q105" s="261" t="str">
        <f>'[7]ASSET PERFORMANCE'!Q122</f>
        <v>GC24</v>
      </c>
      <c r="R105" s="261" t="str">
        <f>'[7]ASSET PERFORMANCE'!R122</f>
        <v>GC24</v>
      </c>
      <c r="S105" s="261" t="str">
        <f>'[7]ASSET PERFORMANCE'!S122</f>
        <v>GC24</v>
      </c>
      <c r="T105" s="262" t="str">
        <f>'[7]ASSET PERFORMANCE'!T122</f>
        <v>GC24</v>
      </c>
    </row>
    <row r="106" spans="2:20" ht="15.75">
      <c r="B106" s="260" t="str">
        <f>'[7]ASSET PERFORMANCE'!B119</f>
        <v>BWFi23</v>
      </c>
      <c r="C106" s="261" t="str">
        <f>'[7]ASSET PERFORMANCE'!C119</f>
        <v>BWFi23</v>
      </c>
      <c r="D106" s="261" t="str">
        <f>'[7]ASSET PERFORMANCE'!D119</f>
        <v>BWFi23</v>
      </c>
      <c r="E106" s="261" t="str">
        <f>'[7]ASSET PERFORMANCE'!E107</f>
        <v>BWFi23</v>
      </c>
      <c r="F106" s="262" t="str">
        <f>'[7]ASSET PERFORMANCE'!F107</f>
        <v>BWFi23</v>
      </c>
      <c r="J106" s="263"/>
      <c r="K106" s="241"/>
      <c r="L106" s="241"/>
      <c r="M106" s="241"/>
      <c r="N106" s="264"/>
      <c r="P106" s="263">
        <f>'[7]ASSET PERFORMANCE'!P123</f>
        <v>1.9796426996360663</v>
      </c>
      <c r="Q106" s="241">
        <f>'[7]ASSET PERFORMANCE'!Q123</f>
        <v>2.0659499658797436</v>
      </c>
      <c r="R106" s="241">
        <f>'[7]ASSET PERFORMANCE'!R123</f>
        <v>2.1245997590187731</v>
      </c>
      <c r="S106" s="241">
        <f>'[7]ASSET PERFORMANCE'!S123</f>
        <v>2.3677910885838149</v>
      </c>
      <c r="T106" s="264">
        <f>'[7]ASSET PERFORMANCE'!T123</f>
        <v>2.7392162762064265</v>
      </c>
    </row>
    <row r="107" spans="2:20" ht="15.75">
      <c r="B107" s="263">
        <f>'[7]ASSET PERFORMANCE'!B120</f>
        <v>7.8050000000000006</v>
      </c>
      <c r="C107" s="241">
        <f>'[7]ASSET PERFORMANCE'!C120</f>
        <v>6.8750000000000009</v>
      </c>
      <c r="D107" s="241">
        <f>'[7]ASSET PERFORMANCE'!D120</f>
        <v>6.69</v>
      </c>
      <c r="E107" s="241">
        <f>'[7]ASSET PERFORMANCE'!E108</f>
        <v>6.4</v>
      </c>
      <c r="F107" s="264">
        <f>'[7]ASSET PERFORMANCE'!F108</f>
        <v>6.5500000000000007</v>
      </c>
      <c r="J107" s="260" t="str">
        <f>'[7]ASSET PERFORMANCE'!J112</f>
        <v>GC25</v>
      </c>
      <c r="K107" s="261" t="str">
        <f>'[7]ASSET PERFORMANCE'!K112</f>
        <v>GC25</v>
      </c>
      <c r="L107" s="261" t="str">
        <f>'[7]ASSET PERFORMANCE'!L112</f>
        <v>GC25</v>
      </c>
      <c r="M107" s="261" t="str">
        <f>'[7]ASSET PERFORMANCE'!M112</f>
        <v>GC25</v>
      </c>
      <c r="N107" s="262" t="str">
        <f>'[7]ASSET PERFORMANCE'!N112</f>
        <v>GC25</v>
      </c>
      <c r="O107" s="246"/>
      <c r="P107" s="263"/>
      <c r="Q107" s="241"/>
      <c r="R107" s="241"/>
      <c r="S107" s="241"/>
      <c r="T107" s="262"/>
    </row>
    <row r="108" spans="2:20" ht="15.75">
      <c r="B108" s="263"/>
      <c r="C108" s="241"/>
      <c r="D108" s="241"/>
      <c r="E108" s="241"/>
      <c r="F108" s="264"/>
      <c r="J108" s="263">
        <f>'[7]ASSET PERFORMANCE'!J113</f>
        <v>8.5125797840625648</v>
      </c>
      <c r="K108" s="241">
        <f>'[7]ASSET PERFORMANCE'!K113</f>
        <v>8.3317085304667167</v>
      </c>
      <c r="L108" s="241">
        <f>'[7]ASSET PERFORMANCE'!L113</f>
        <v>8.6183815280194978</v>
      </c>
      <c r="M108" s="241">
        <f>'[7]ASSET PERFORMANCE'!M113</f>
        <v>10.207174238668742</v>
      </c>
      <c r="N108" s="264">
        <f>'[7]ASSET PERFORMANCE'!N113</f>
        <v>11.071202375361388</v>
      </c>
      <c r="P108" s="260" t="str">
        <f>'[7]ASSET PERFORMANCE'!P125</f>
        <v>GC25</v>
      </c>
      <c r="Q108" s="261" t="str">
        <f>'[7]ASSET PERFORMANCE'!Q125</f>
        <v>GC25</v>
      </c>
      <c r="R108" s="261" t="str">
        <f>'[7]ASSET PERFORMANCE'!R125</f>
        <v>GC25</v>
      </c>
      <c r="S108" s="261" t="str">
        <f>'[7]ASSET PERFORMANCE'!S125</f>
        <v>GC25</v>
      </c>
      <c r="T108" s="262" t="str">
        <f>'[7]ASSET PERFORMANCE'!T125</f>
        <v>GC25</v>
      </c>
    </row>
    <row r="109" spans="2:20" ht="15.75">
      <c r="B109" s="260" t="str">
        <f>'[7]ASSET PERFORMANCE'!B122</f>
        <v>BWFL23</v>
      </c>
      <c r="C109" s="261" t="str">
        <f>'[7]ASSET PERFORMANCE'!C122</f>
        <v>BWFL23</v>
      </c>
      <c r="D109" s="261" t="str">
        <f>'[7]ASSET PERFORMANCE'!D122</f>
        <v>BWFL23</v>
      </c>
      <c r="E109" s="261" t="str">
        <f>'[7]ASSET PERFORMANCE'!E110</f>
        <v>BWFL23</v>
      </c>
      <c r="F109" s="262" t="str">
        <f>'[7]ASSET PERFORMANCE'!F110</f>
        <v>BWFL23</v>
      </c>
      <c r="J109" s="263"/>
      <c r="K109" s="241"/>
      <c r="L109" s="241"/>
      <c r="M109" s="241"/>
      <c r="N109" s="264"/>
      <c r="P109" s="263">
        <f>'[7]ASSET PERFORMANCE'!P126</f>
        <v>2.3994283949527704</v>
      </c>
      <c r="Q109" s="241">
        <f>'[7]ASSET PERFORMANCE'!Q126</f>
        <v>2.4876928754470082</v>
      </c>
      <c r="R109" s="241">
        <f>'[7]ASSET PERFORMANCE'!R126</f>
        <v>2.5421721619081166</v>
      </c>
      <c r="S109" s="241">
        <f>'[7]ASSET PERFORMANCE'!S126</f>
        <v>2.7868865925760931</v>
      </c>
      <c r="T109" s="264">
        <f>'[7]ASSET PERFORMANCE'!T126</f>
        <v>3.1636442491864405</v>
      </c>
    </row>
    <row r="110" spans="2:20" ht="15.75">
      <c r="B110" s="263">
        <f>'[7]ASSET PERFORMANCE'!B123</f>
        <v>7.2549999999999999</v>
      </c>
      <c r="C110" s="241">
        <f>'[7]ASSET PERFORMANCE'!C123</f>
        <v>6.3250000000000002</v>
      </c>
      <c r="D110" s="241">
        <f>'[7]ASSET PERFORMANCE'!D123</f>
        <v>6.14</v>
      </c>
      <c r="E110" s="241">
        <f>'[7]ASSET PERFORMANCE'!E111</f>
        <v>5.85</v>
      </c>
      <c r="F110" s="264">
        <f>'[7]ASSET PERFORMANCE'!F111</f>
        <v>6</v>
      </c>
      <c r="J110" s="260" t="str">
        <f>'[7]ASSET PERFORMANCE'!J115</f>
        <v>GC26</v>
      </c>
      <c r="K110" s="261" t="str">
        <f>'[7]ASSET PERFORMANCE'!K115</f>
        <v>GC26</v>
      </c>
      <c r="L110" s="261" t="str">
        <f>'[7]ASSET PERFORMANCE'!L115</f>
        <v>GC26</v>
      </c>
      <c r="M110" s="261" t="str">
        <f>'[7]ASSET PERFORMANCE'!M115</f>
        <v>GC26</v>
      </c>
      <c r="N110" s="262" t="str">
        <f>'[7]ASSET PERFORMANCE'!N115</f>
        <v>GC27</v>
      </c>
      <c r="O110" s="246"/>
      <c r="P110" s="263"/>
      <c r="Q110" s="241"/>
      <c r="R110" s="241"/>
      <c r="S110" s="241"/>
      <c r="T110" s="264"/>
    </row>
    <row r="111" spans="2:20" ht="15.75">
      <c r="B111" s="263"/>
      <c r="C111" s="241"/>
      <c r="D111" s="241"/>
      <c r="E111" s="241"/>
      <c r="F111" s="264"/>
      <c r="J111" s="263">
        <f>'[7]ASSET PERFORMANCE'!J116</f>
        <v>8.901157471427096</v>
      </c>
      <c r="K111" s="241">
        <f>'[7]ASSET PERFORMANCE'!K116</f>
        <v>8.6185142776655823</v>
      </c>
      <c r="L111" s="241">
        <f>'[7]ASSET PERFORMANCE'!L116</f>
        <v>8.4845026399487811</v>
      </c>
      <c r="M111" s="241">
        <f>'[7]ASSET PERFORMANCE'!M116</f>
        <v>9.4513522225114635</v>
      </c>
      <c r="N111" s="264">
        <f>'[7]ASSET PERFORMANCE'!N116</f>
        <v>11.87955409260198</v>
      </c>
      <c r="P111" s="260" t="str">
        <f>'[7]ASSET PERFORMANCE'!P128</f>
        <v>GC26</v>
      </c>
      <c r="Q111" s="261" t="str">
        <f>'[7]ASSET PERFORMANCE'!Q128</f>
        <v>GC26</v>
      </c>
      <c r="R111" s="261" t="str">
        <f>'[7]ASSET PERFORMANCE'!R128</f>
        <v>GC26</v>
      </c>
      <c r="S111" s="261" t="str">
        <f>'[7]ASSET PERFORMANCE'!S128</f>
        <v>GC26</v>
      </c>
      <c r="T111" s="262" t="str">
        <f>'[7]ASSET PERFORMANCE'!T128</f>
        <v>GC27</v>
      </c>
    </row>
    <row r="112" spans="2:20" ht="16.5" thickBot="1">
      <c r="B112" s="274"/>
      <c r="C112" s="275"/>
      <c r="D112" s="275"/>
      <c r="E112" s="275"/>
      <c r="F112" s="276"/>
      <c r="J112" s="263"/>
      <c r="K112" s="241"/>
      <c r="L112" s="241"/>
      <c r="M112" s="241"/>
      <c r="N112" s="264"/>
      <c r="P112" s="263">
        <f>'[7]ASSET PERFORMANCE'!P129</f>
        <v>3.1277320011377032</v>
      </c>
      <c r="Q112" s="241">
        <f>'[7]ASSET PERFORMANCE'!Q129</f>
        <v>3.2151218225261702</v>
      </c>
      <c r="R112" s="241">
        <f>'[7]ASSET PERFORMANCE'!R129</f>
        <v>3.2295796648373774</v>
      </c>
      <c r="S112" s="241">
        <f>'[7]ASSET PERFORMANCE'!S129</f>
        <v>3.4799191062067982</v>
      </c>
      <c r="T112" s="264">
        <f>'[7]ASSET PERFORMANCE'!T129</f>
        <v>4.2406195809771843</v>
      </c>
    </row>
    <row r="113" spans="10:20" ht="15.75">
      <c r="J113" s="260" t="str">
        <f>'[7]ASSET PERFORMANCE'!J118</f>
        <v>GC27</v>
      </c>
      <c r="K113" s="261" t="str">
        <f>'[7]ASSET PERFORMANCE'!K118</f>
        <v>GC27</v>
      </c>
      <c r="L113" s="261" t="str">
        <f>'[7]ASSET PERFORMANCE'!L118</f>
        <v>GC27</v>
      </c>
      <c r="M113" s="261" t="str">
        <f>'[7]ASSET PERFORMANCE'!M118</f>
        <v>GC27</v>
      </c>
      <c r="N113" s="262" t="str">
        <f>'[7]ASSET PERFORMANCE'!N118</f>
        <v>GC30</v>
      </c>
      <c r="O113" s="246"/>
      <c r="P113" s="263"/>
      <c r="Q113" s="241"/>
      <c r="R113" s="241"/>
      <c r="S113" s="241"/>
      <c r="T113" s="264"/>
    </row>
    <row r="114" spans="10:20" ht="15.75">
      <c r="J114" s="263">
        <f>'[7]ASSET PERFORMANCE'!J119</f>
        <v>8.948359498276071</v>
      </c>
      <c r="K114" s="241">
        <f>'[7]ASSET PERFORMANCE'!K119</f>
        <v>9.1788031019052578</v>
      </c>
      <c r="L114" s="241">
        <f>'[7]ASSET PERFORMANCE'!L119</f>
        <v>9.4831429316059417</v>
      </c>
      <c r="M114" s="241">
        <f>'[7]ASSET PERFORMANCE'!M119</f>
        <v>10.954409541858148</v>
      </c>
      <c r="N114" s="264">
        <f>'[7]ASSET PERFORMANCE'!N119</f>
        <v>12.335009938713407</v>
      </c>
      <c r="P114" s="260" t="str">
        <f>'[7]ASSET PERFORMANCE'!P131</f>
        <v>GC27</v>
      </c>
      <c r="Q114" s="261" t="str">
        <f>'[7]ASSET PERFORMANCE'!Q131</f>
        <v>GC27</v>
      </c>
      <c r="R114" s="261" t="str">
        <f>'[7]ASSET PERFORMANCE'!R131</f>
        <v>GC27</v>
      </c>
      <c r="S114" s="261" t="str">
        <f>'[7]ASSET PERFORMANCE'!S131</f>
        <v>GC27</v>
      </c>
      <c r="T114" s="262" t="str">
        <f>'[7]ASSET PERFORMANCE'!T131</f>
        <v>GC30</v>
      </c>
    </row>
    <row r="115" spans="10:20" ht="15.75">
      <c r="J115" s="263"/>
      <c r="K115" s="241"/>
      <c r="L115" s="241"/>
      <c r="M115" s="241"/>
      <c r="N115" s="264"/>
      <c r="P115" s="263">
        <f>'[7]ASSET PERFORMANCE'!P132</f>
        <v>3.5602235558230544</v>
      </c>
      <c r="Q115" s="241">
        <f>'[7]ASSET PERFORMANCE'!Q132</f>
        <v>3.6599778858377525</v>
      </c>
      <c r="R115" s="241">
        <f>'[7]ASSET PERFORMANCE'!R132</f>
        <v>3.8203507310102687</v>
      </c>
      <c r="S115" s="241">
        <f>'[7]ASSET PERFORMANCE'!S132</f>
        <v>3.9156375833366059</v>
      </c>
      <c r="T115" s="264">
        <f>'[7]ASSET PERFORMANCE'!T132</f>
        <v>5.6972664101129586</v>
      </c>
    </row>
    <row r="116" spans="10:20" ht="15.75">
      <c r="J116" s="260" t="str">
        <f>'[7]ASSET PERFORMANCE'!J121</f>
        <v>GC30</v>
      </c>
      <c r="K116" s="261" t="str">
        <f>'[7]ASSET PERFORMANCE'!K121</f>
        <v>GC30</v>
      </c>
      <c r="L116" s="261" t="str">
        <f>'[7]ASSET PERFORMANCE'!L121</f>
        <v>GC30</v>
      </c>
      <c r="M116" s="261" t="str">
        <f>'[7]ASSET PERFORMANCE'!M121</f>
        <v>GC30</v>
      </c>
      <c r="N116" s="262" t="str">
        <f>'[7]ASSET PERFORMANCE'!N121</f>
        <v>GC32</v>
      </c>
      <c r="O116" s="246"/>
      <c r="P116" s="263"/>
      <c r="Q116" s="241"/>
      <c r="R116" s="241"/>
      <c r="S116" s="241"/>
      <c r="T116" s="264"/>
    </row>
    <row r="117" spans="10:20" ht="15.75">
      <c r="J117" s="263">
        <f>'[7]ASSET PERFORMANCE'!J122</f>
        <v>10.765333487652866</v>
      </c>
      <c r="K117" s="241">
        <f>'[7]ASSET PERFORMANCE'!K122</f>
        <v>11.252229916291677</v>
      </c>
      <c r="L117" s="241">
        <f>'[7]ASSET PERFORMANCE'!L122</f>
        <v>11.607262804096425</v>
      </c>
      <c r="M117" s="241">
        <f>'[7]ASSET PERFORMANCE'!M122</f>
        <v>13.243834663799497</v>
      </c>
      <c r="N117" s="264">
        <f>'[7]ASSET PERFORMANCE'!N122</f>
        <v>10.28154098713008</v>
      </c>
      <c r="P117" s="260" t="str">
        <f>'[7]ASSET PERFORMANCE'!P134</f>
        <v>GC30</v>
      </c>
      <c r="Q117" s="261" t="str">
        <f>'[7]ASSET PERFORMANCE'!Q134</f>
        <v>GC30</v>
      </c>
      <c r="R117" s="261" t="str">
        <f>'[7]ASSET PERFORMANCE'!R134</f>
        <v>GC30</v>
      </c>
      <c r="S117" s="261" t="str">
        <f>'[7]ASSET PERFORMANCE'!S134</f>
        <v>GC30</v>
      </c>
      <c r="T117" s="262" t="str">
        <f>'[7]ASSET PERFORMANCE'!T134</f>
        <v>GC32</v>
      </c>
    </row>
    <row r="118" spans="10:20" ht="15.75">
      <c r="J118" s="263"/>
      <c r="K118" s="241"/>
      <c r="L118" s="241"/>
      <c r="M118" s="241"/>
      <c r="N118" s="264"/>
      <c r="P118" s="263">
        <f>'[7]ASSET PERFORMANCE'!P135</f>
        <v>5.0532112553001829</v>
      </c>
      <c r="Q118" s="241">
        <f>'[7]ASSET PERFORMANCE'!Q135</f>
        <v>5.1926477539216256</v>
      </c>
      <c r="R118" s="241">
        <f>'[7]ASSET PERFORMANCE'!R135</f>
        <v>5.3721240050301375</v>
      </c>
      <c r="S118" s="241">
        <f>'[7]ASSET PERFORMANCE'!S135</f>
        <v>5.4248887302368596</v>
      </c>
      <c r="T118" s="264">
        <f>'[7]ASSET PERFORMANCE'!T135</f>
        <v>6.4935203443157015</v>
      </c>
    </row>
    <row r="119" spans="10:20" ht="15.75">
      <c r="J119" s="260" t="str">
        <f>'[7]ASSET PERFORMANCE'!J124</f>
        <v>GC32</v>
      </c>
      <c r="K119" s="261" t="str">
        <f>'[7]ASSET PERFORMANCE'!K124</f>
        <v>GC32</v>
      </c>
      <c r="L119" s="261" t="str">
        <f>'[7]ASSET PERFORMANCE'!L124</f>
        <v>GC32</v>
      </c>
      <c r="M119" s="261" t="str">
        <f>'[7]ASSET PERFORMANCE'!M124</f>
        <v>GC32</v>
      </c>
      <c r="N119" s="262" t="str">
        <f>'[7]ASSET PERFORMANCE'!N124</f>
        <v>GC35</v>
      </c>
      <c r="O119" s="246"/>
      <c r="P119" s="263"/>
      <c r="Q119" s="241"/>
      <c r="R119" s="241"/>
      <c r="S119" s="241"/>
      <c r="T119" s="264"/>
    </row>
    <row r="120" spans="10:20" ht="15.75">
      <c r="J120" s="263">
        <f>'[7]ASSET PERFORMANCE'!J125</f>
        <v>9.0237226523252687</v>
      </c>
      <c r="K120" s="241">
        <f>'[7]ASSET PERFORMANCE'!K125</f>
        <v>8.7983964556865057</v>
      </c>
      <c r="L120" s="241">
        <f>'[7]ASSET PERFORMANCE'!L125</f>
        <v>8.3879704418570888</v>
      </c>
      <c r="M120" s="241">
        <f>'[7]ASSET PERFORMANCE'!M125</f>
        <v>9.9401471728459896</v>
      </c>
      <c r="N120" s="264">
        <f>'[7]ASSET PERFORMANCE'!N125</f>
        <v>8.5966830899359739</v>
      </c>
      <c r="P120" s="260" t="str">
        <f>'[7]ASSET PERFORMANCE'!P137</f>
        <v>GC32</v>
      </c>
      <c r="Q120" s="261" t="str">
        <f>'[7]ASSET PERFORMANCE'!Q137</f>
        <v>GC32</v>
      </c>
      <c r="R120" s="261" t="str">
        <f>'[7]ASSET PERFORMANCE'!R137</f>
        <v>GC32</v>
      </c>
      <c r="S120" s="261" t="str">
        <f>'[7]ASSET PERFORMANCE'!S137</f>
        <v>GC32</v>
      </c>
      <c r="T120" s="262" t="str">
        <f>'[7]ASSET PERFORMANCE'!T137</f>
        <v>GC35</v>
      </c>
    </row>
    <row r="121" spans="10:20" ht="15.75">
      <c r="J121" s="263"/>
      <c r="K121" s="241"/>
      <c r="L121" s="241"/>
      <c r="M121" s="241"/>
      <c r="N121" s="264"/>
      <c r="P121" s="263">
        <f>'[7]ASSET PERFORMANCE'!P138</f>
        <v>5.9053638608785493</v>
      </c>
      <c r="Q121" s="241">
        <f>'[7]ASSET PERFORMANCE'!Q138</f>
        <v>6.0279986835357615</v>
      </c>
      <c r="R121" s="241">
        <f>'[7]ASSET PERFORMANCE'!R138</f>
        <v>5.8183100654642503</v>
      </c>
      <c r="S121" s="241">
        <f>'[7]ASSET PERFORMANCE'!S138</f>
        <v>6.1547727591684476</v>
      </c>
      <c r="T121" s="264">
        <f>'[7]ASSET PERFORMANCE'!T138</f>
        <v>6.8532882069832937</v>
      </c>
    </row>
    <row r="122" spans="10:20" ht="15.75">
      <c r="J122" s="260" t="str">
        <f>'[7]ASSET PERFORMANCE'!J127</f>
        <v>GC35</v>
      </c>
      <c r="K122" s="261" t="str">
        <f>'[7]ASSET PERFORMANCE'!K127</f>
        <v>GC35</v>
      </c>
      <c r="L122" s="261" t="str">
        <f>'[7]ASSET PERFORMANCE'!L127</f>
        <v>GC35</v>
      </c>
      <c r="M122" s="261" t="str">
        <f>'[7]ASSET PERFORMANCE'!M127</f>
        <v>GC35</v>
      </c>
      <c r="N122" s="262" t="str">
        <f>'[7]ASSET PERFORMANCE'!N127</f>
        <v>GC37</v>
      </c>
      <c r="O122" s="246"/>
      <c r="P122" s="263"/>
      <c r="Q122" s="241"/>
      <c r="R122" s="241"/>
      <c r="S122" s="241"/>
      <c r="T122" s="264"/>
    </row>
    <row r="123" spans="10:20" ht="15.75">
      <c r="J123" s="263">
        <f>'[7]ASSET PERFORMANCE'!J128</f>
        <v>7.5537415928214227</v>
      </c>
      <c r="K123" s="241">
        <f>'[7]ASSET PERFORMANCE'!K128</f>
        <v>7.7816841144758326</v>
      </c>
      <c r="L123" s="241">
        <f>'[7]ASSET PERFORMANCE'!L128</f>
        <v>7.4707611855257499</v>
      </c>
      <c r="M123" s="241">
        <f>'[7]ASSET PERFORMANCE'!M128</f>
        <v>8.6499180154855893</v>
      </c>
      <c r="N123" s="264">
        <f>'[7]ASSET PERFORMANCE'!N128</f>
        <v>7.0934365935373656</v>
      </c>
      <c r="P123" s="260" t="str">
        <f>'[7]ASSET PERFORMANCE'!P140</f>
        <v>GC35</v>
      </c>
      <c r="Q123" s="261" t="str">
        <f>'[7]ASSET PERFORMANCE'!Q140</f>
        <v>GC35</v>
      </c>
      <c r="R123" s="261" t="str">
        <f>'[7]ASSET PERFORMANCE'!R140</f>
        <v>GC35</v>
      </c>
      <c r="S123" s="261" t="str">
        <f>'[7]ASSET PERFORMANCE'!S140</f>
        <v>GC35</v>
      </c>
      <c r="T123" s="262" t="str">
        <f>'[7]ASSET PERFORMANCE'!T140</f>
        <v>GC37</v>
      </c>
    </row>
    <row r="124" spans="10:20" ht="15.75">
      <c r="J124" s="263"/>
      <c r="K124" s="241"/>
      <c r="L124" s="241"/>
      <c r="M124" s="241"/>
      <c r="N124" s="264"/>
      <c r="P124" s="263">
        <f>'[7]ASSET PERFORMANCE'!P141</f>
        <v>6.3630329668449237</v>
      </c>
      <c r="Q124" s="241">
        <f>'[7]ASSET PERFORMANCE'!Q141</f>
        <v>6.5077185592228775</v>
      </c>
      <c r="R124" s="241">
        <f>'[7]ASSET PERFORMANCE'!R141</f>
        <v>6.610844518284317</v>
      </c>
      <c r="S124" s="241">
        <f>'[7]ASSET PERFORMANCE'!S141</f>
        <v>6.6723252143694918</v>
      </c>
      <c r="T124" s="264">
        <f>'[7]ASSET PERFORMANCE'!T141</f>
        <v>7.0284239233488837</v>
      </c>
    </row>
    <row r="125" spans="10:20" ht="15.75">
      <c r="J125" s="260" t="str">
        <f>'[7]ASSET PERFORMANCE'!J130</f>
        <v>GC37</v>
      </c>
      <c r="K125" s="261" t="str">
        <f>'[7]ASSET PERFORMANCE'!K130</f>
        <v>GC37</v>
      </c>
      <c r="L125" s="261" t="str">
        <f>'[7]ASSET PERFORMANCE'!L130</f>
        <v>GC37</v>
      </c>
      <c r="M125" s="261" t="str">
        <f>'[7]ASSET PERFORMANCE'!M130</f>
        <v>GC37</v>
      </c>
      <c r="N125" s="262" t="str">
        <f>'[7]ASSET PERFORMANCE'!N130</f>
        <v>GC40</v>
      </c>
      <c r="O125" s="246"/>
      <c r="P125" s="263"/>
      <c r="Q125" s="241"/>
      <c r="R125" s="241"/>
      <c r="S125" s="241"/>
      <c r="T125" s="264"/>
    </row>
    <row r="126" spans="10:20" ht="15.75">
      <c r="J126" s="263">
        <f>'[7]ASSET PERFORMANCE'!J131</f>
        <v>5.9010956059198945</v>
      </c>
      <c r="K126" s="241">
        <f>'[7]ASSET PERFORMANCE'!K131</f>
        <v>6.0620599490154845</v>
      </c>
      <c r="L126" s="241">
        <f>'[7]ASSET PERFORMANCE'!L131</f>
        <v>5.6994125553674957</v>
      </c>
      <c r="M126" s="241">
        <f>'[7]ASSET PERFORMANCE'!M131</f>
        <v>6.4657925322193819</v>
      </c>
      <c r="N126" s="264">
        <f>'[7]ASSET PERFORMANCE'!N131</f>
        <v>7.278289374344582</v>
      </c>
      <c r="P126" s="260" t="str">
        <f>'[7]ASSET PERFORMANCE'!P143</f>
        <v>GC37</v>
      </c>
      <c r="Q126" s="261" t="str">
        <f>'[7]ASSET PERFORMANCE'!Q143</f>
        <v>GC37</v>
      </c>
      <c r="R126" s="261" t="str">
        <f>'[7]ASSET PERFORMANCE'!R143</f>
        <v>GC37</v>
      </c>
      <c r="S126" s="261" t="str">
        <f>'[7]ASSET PERFORMANCE'!S143</f>
        <v>GC37</v>
      </c>
      <c r="T126" s="262" t="str">
        <f>'[7]ASSET PERFORMANCE'!T143</f>
        <v>GC40</v>
      </c>
    </row>
    <row r="127" spans="10:20" ht="15.75">
      <c r="J127" s="263"/>
      <c r="K127" s="241"/>
      <c r="L127" s="241"/>
      <c r="M127" s="241"/>
      <c r="N127" s="264"/>
      <c r="P127" s="263">
        <f>'[7]ASSET PERFORMANCE'!P144</f>
        <v>6.5178181076415802</v>
      </c>
      <c r="Q127" s="241">
        <f>'[7]ASSET PERFORMANCE'!Q144</f>
        <v>6.6681448150644167</v>
      </c>
      <c r="R127" s="241">
        <f>'[7]ASSET PERFORMANCE'!R144</f>
        <v>6.7268408667098054</v>
      </c>
      <c r="S127" s="241">
        <f>'[7]ASSET PERFORMANCE'!S144</f>
        <v>6.6850543207011448</v>
      </c>
      <c r="T127" s="264">
        <f>'[7]ASSET PERFORMANCE'!T144</f>
        <v>7.2715785097569787</v>
      </c>
    </row>
    <row r="128" spans="10:20" ht="15.75">
      <c r="J128" s="260" t="str">
        <f>'[7]ASSET PERFORMANCE'!J133</f>
        <v>GC40</v>
      </c>
      <c r="K128" s="261" t="str">
        <f>'[7]ASSET PERFORMANCE'!K133</f>
        <v>GC40</v>
      </c>
      <c r="L128" s="261" t="str">
        <f>'[7]ASSET PERFORMANCE'!L133</f>
        <v>GC40</v>
      </c>
      <c r="M128" s="261" t="str">
        <f>'[7]ASSET PERFORMANCE'!M133</f>
        <v>GC40</v>
      </c>
      <c r="N128" s="262" t="str">
        <f>'[7]ASSET PERFORMANCE'!N133</f>
        <v>GC45</v>
      </c>
      <c r="O128" s="246"/>
      <c r="P128" s="263"/>
      <c r="Q128" s="241"/>
      <c r="R128" s="241"/>
      <c r="S128" s="241"/>
      <c r="T128" s="264"/>
    </row>
    <row r="129" spans="10:20" ht="15.75">
      <c r="J129" s="263">
        <f>'[7]ASSET PERFORMANCE'!J134</f>
        <v>6.7747514795885575</v>
      </c>
      <c r="K129" s="241">
        <f>'[7]ASSET PERFORMANCE'!K134</f>
        <v>6.590828526057269</v>
      </c>
      <c r="L129" s="241">
        <f>'[7]ASSET PERFORMANCE'!L134</f>
        <v>6.3121264475585024</v>
      </c>
      <c r="M129" s="241">
        <f>'[7]ASSET PERFORMANCE'!M134</f>
        <v>7.2388226501745434</v>
      </c>
      <c r="N129" s="264">
        <f>'[7]ASSET PERFORMANCE'!N134</f>
        <v>6.3675978673279747</v>
      </c>
      <c r="P129" s="260" t="str">
        <f>'[7]ASSET PERFORMANCE'!P146</f>
        <v>GC40</v>
      </c>
      <c r="Q129" s="261" t="str">
        <f>'[7]ASSET PERFORMANCE'!Q146</f>
        <v>GC40</v>
      </c>
      <c r="R129" s="261" t="str">
        <f>'[7]ASSET PERFORMANCE'!R146</f>
        <v>GC40</v>
      </c>
      <c r="S129" s="261" t="str">
        <f>'[7]ASSET PERFORMANCE'!S146</f>
        <v>GC40</v>
      </c>
      <c r="T129" s="262" t="str">
        <f>'[7]ASSET PERFORMANCE'!T146</f>
        <v>GC45</v>
      </c>
    </row>
    <row r="130" spans="10:20" ht="15.75">
      <c r="J130" s="263"/>
      <c r="K130" s="241"/>
      <c r="L130" s="241"/>
      <c r="M130" s="241"/>
      <c r="N130" s="264"/>
      <c r="P130" s="263">
        <f>'[7]ASSET PERFORMANCE'!P147</f>
        <v>6.9846987767609319</v>
      </c>
      <c r="Q130" s="241">
        <f>'[7]ASSET PERFORMANCE'!Q147</f>
        <v>7.1697755488858812</v>
      </c>
      <c r="R130" s="241">
        <f>'[7]ASSET PERFORMANCE'!R147</f>
        <v>6.8354214221648562</v>
      </c>
      <c r="S130" s="241">
        <f>'[7]ASSET PERFORMANCE'!S147</f>
        <v>7.1614222247778985</v>
      </c>
      <c r="T130" s="264">
        <f>'[7]ASSET PERFORMANCE'!T147</f>
        <v>7.0971192133138246</v>
      </c>
    </row>
    <row r="131" spans="10:20" ht="15.75">
      <c r="J131" s="260" t="str">
        <f>'[7]ASSET PERFORMANCE'!J136</f>
        <v>GC43</v>
      </c>
      <c r="K131" s="261" t="str">
        <f>'[7]ASSET PERFORMANCE'!K136</f>
        <v>GC43</v>
      </c>
      <c r="L131" s="261" t="str">
        <f>'[7]ASSET PERFORMANCE'!L136</f>
        <v>GC43</v>
      </c>
      <c r="M131" s="261"/>
      <c r="N131" s="262" t="str">
        <f>'[7]ASSET PERFORMANCE'!N136</f>
        <v>BWFK22</v>
      </c>
      <c r="O131" s="246"/>
      <c r="P131" s="263"/>
      <c r="Q131" s="241"/>
      <c r="R131" s="241"/>
      <c r="S131" s="241"/>
      <c r="T131" s="264"/>
    </row>
    <row r="132" spans="10:20" ht="15.75">
      <c r="J132" s="263">
        <f>'[7]ASSET PERFORMANCE'!J137</f>
        <v>3.4434645510295145</v>
      </c>
      <c r="K132" s="241">
        <f>'[7]ASSET PERFORMANCE'!K137</f>
        <v>3.5129926418053103</v>
      </c>
      <c r="L132" s="241">
        <f>'[7]ASSET PERFORMANCE'!L137</f>
        <v>3.4054669646374736</v>
      </c>
      <c r="M132" s="241"/>
      <c r="N132" s="264">
        <f>'[7]ASSET PERFORMANCE'!N137</f>
        <v>0.72278922013406244</v>
      </c>
      <c r="P132" s="260" t="str">
        <f>'[7]ASSET PERFORMANCE'!P149</f>
        <v>GC43</v>
      </c>
      <c r="Q132" s="261" t="str">
        <f>'[7]ASSET PERFORMANCE'!Q149</f>
        <v>GC43</v>
      </c>
      <c r="R132" s="261" t="str">
        <f>'[7]ASSET PERFORMANCE'!R149</f>
        <v>GC43</v>
      </c>
      <c r="S132" s="261"/>
      <c r="T132" s="262" t="str">
        <f>'[7]ASSET PERFORMANCE'!T149</f>
        <v>BWFK22</v>
      </c>
    </row>
    <row r="133" spans="10:20" ht="15.75">
      <c r="J133" s="263"/>
      <c r="K133" s="241"/>
      <c r="L133" s="241"/>
      <c r="M133" s="241"/>
      <c r="N133" s="264"/>
      <c r="P133" s="263">
        <f>'[7]ASSET PERFORMANCE'!P150</f>
        <v>6.613408507307315</v>
      </c>
      <c r="Q133" s="241">
        <f>'[7]ASSET PERFORMANCE'!Q150</f>
        <v>6.7601117619662805</v>
      </c>
      <c r="R133" s="241">
        <f>'[7]ASSET PERFORMANCE'!R150</f>
        <v>6.9605335887737976</v>
      </c>
      <c r="S133" s="241"/>
      <c r="T133" s="264">
        <f>'[7]ASSET PERFORMANCE'!T150</f>
        <v>1.2793393868573781</v>
      </c>
    </row>
    <row r="134" spans="10:20" ht="15.75">
      <c r="J134" s="260" t="str">
        <f>'[7]ASSET PERFORMANCE'!J139</f>
        <v>GC45</v>
      </c>
      <c r="K134" s="261" t="str">
        <f>'[7]ASSET PERFORMANCE'!K139</f>
        <v>GC45</v>
      </c>
      <c r="L134" s="261" t="str">
        <f>'[7]ASSET PERFORMANCE'!L139</f>
        <v>GC45</v>
      </c>
      <c r="M134" s="261"/>
      <c r="N134" s="262" t="str">
        <f>'[7]ASSET PERFORMANCE'!N139</f>
        <v>BWFH22</v>
      </c>
      <c r="O134" s="246"/>
      <c r="P134" s="263"/>
      <c r="Q134" s="241"/>
      <c r="R134" s="241"/>
      <c r="S134" s="241"/>
      <c r="T134" s="264"/>
    </row>
    <row r="135" spans="10:20" ht="15.75">
      <c r="J135" s="263">
        <f>'[7]ASSET PERFORMANCE'!J140</f>
        <v>5.1361137873438807</v>
      </c>
      <c r="K135" s="241">
        <f>'[7]ASSET PERFORMANCE'!K140</f>
        <v>5.3045341631758145</v>
      </c>
      <c r="L135" s="241">
        <f>'[7]ASSET PERFORMANCE'!L140</f>
        <v>5.4168214273845985</v>
      </c>
      <c r="M135" s="241"/>
      <c r="N135" s="264">
        <f>'[7]ASSET PERFORMANCE'!N140</f>
        <v>0.82029577142772969</v>
      </c>
      <c r="P135" s="260" t="str">
        <f>'[7]ASSET PERFORMANCE'!P152</f>
        <v>GC45</v>
      </c>
      <c r="Q135" s="261" t="str">
        <f>'[7]ASSET PERFORMANCE'!Q152</f>
        <v>GC45</v>
      </c>
      <c r="R135" s="261" t="str">
        <f>'[7]ASSET PERFORMANCE'!R152</f>
        <v>GC45</v>
      </c>
      <c r="S135" s="261"/>
      <c r="T135" s="262" t="str">
        <f>'[7]ASSET PERFORMANCE'!T152</f>
        <v>BWFH22</v>
      </c>
    </row>
    <row r="136" spans="10:20" ht="15.75">
      <c r="J136" s="263"/>
      <c r="K136" s="241"/>
      <c r="L136" s="241"/>
      <c r="M136" s="241"/>
      <c r="N136" s="264"/>
      <c r="P136" s="263">
        <f>'[7]ASSET PERFORMANCE'!P153</f>
        <v>6.4543333581906062</v>
      </c>
      <c r="Q136" s="241">
        <f>'[7]ASSET PERFORMANCE'!Q153</f>
        <v>6.6250181346947361</v>
      </c>
      <c r="R136" s="241">
        <f>'[7]ASSET PERFORMANCE'!R153</f>
        <v>6.9950567802813399</v>
      </c>
      <c r="S136" s="241"/>
      <c r="T136" s="264">
        <f>'[7]ASSET PERFORMANCE'!T153</f>
        <v>1.0347956525192394</v>
      </c>
    </row>
    <row r="137" spans="10:20" ht="15.75">
      <c r="J137" s="260" t="str">
        <f>'[7]ASSET PERFORMANCE'!J142</f>
        <v>GC48</v>
      </c>
      <c r="K137" s="261" t="str">
        <f>'[7]ASSET PERFORMANCE'!K142</f>
        <v>GC48</v>
      </c>
      <c r="L137" s="261" t="str">
        <f>'[7]ASSET PERFORMANCE'!L142</f>
        <v>GC48</v>
      </c>
      <c r="N137" s="264"/>
      <c r="O137" s="246"/>
      <c r="P137" s="263"/>
      <c r="Q137" s="241"/>
      <c r="R137" s="241"/>
      <c r="S137" s="241"/>
      <c r="T137" s="264"/>
    </row>
    <row r="138" spans="10:20" ht="15.75">
      <c r="J138" s="411">
        <f>'[7]ASSET PERFORMANCE'!J143</f>
        <v>1.1361247067309181</v>
      </c>
      <c r="K138" s="241">
        <f>'[7]ASSET PERFORMANCE'!K143</f>
        <v>1.0730920816998708</v>
      </c>
      <c r="L138" s="241">
        <f>'[7]ASSET PERFORMANCE'!L143</f>
        <v>0.91972205079357772</v>
      </c>
      <c r="N138" s="264"/>
      <c r="P138" s="260" t="str">
        <f>'[7]ASSET PERFORMANCE'!P155</f>
        <v>GC48</v>
      </c>
      <c r="Q138" s="261" t="str">
        <f>'[7]ASSET PERFORMANCE'!Q155</f>
        <v>GC48</v>
      </c>
      <c r="R138" s="261" t="str">
        <f>'[7]ASSET PERFORMANCE'!R155</f>
        <v>GC48</v>
      </c>
      <c r="T138" s="264"/>
    </row>
    <row r="139" spans="10:20" ht="15.75">
      <c r="J139" s="263"/>
      <c r="K139" s="241"/>
      <c r="L139" s="241"/>
      <c r="N139" s="264"/>
      <c r="P139" s="263">
        <f>'[7]ASSET PERFORMANCE'!P156</f>
        <v>6.6338468895142491</v>
      </c>
      <c r="Q139" s="241">
        <f>'[7]ASSET PERFORMANCE'!Q156</f>
        <v>6.8543974464528681</v>
      </c>
      <c r="R139" s="241">
        <f>'[7]ASSET PERFORMANCE'!R156</f>
        <v>6.6282312977890578</v>
      </c>
      <c r="T139" s="264"/>
    </row>
    <row r="140" spans="10:20" ht="15.75">
      <c r="J140" s="260" t="str">
        <f>'[7]ASSET PERFORMANCE'!J145</f>
        <v>GC50</v>
      </c>
      <c r="K140" s="261" t="str">
        <f>'[7]ASSET PERFORMANCE'!K145</f>
        <v>GC50</v>
      </c>
      <c r="L140" s="261" t="str">
        <f>'[7]ASSET PERFORMANCE'!L145</f>
        <v>GC50</v>
      </c>
      <c r="N140" s="264"/>
      <c r="O140" s="246"/>
      <c r="P140" s="263"/>
      <c r="Q140" s="241"/>
      <c r="R140" s="241"/>
      <c r="T140" s="264"/>
    </row>
    <row r="141" spans="10:20" ht="15.75">
      <c r="J141" s="263">
        <f>'[7]ASSET PERFORMANCE'!J146</f>
        <v>3.4897310486032533</v>
      </c>
      <c r="K141" s="241">
        <f>'[7]ASSET PERFORMANCE'!K146</f>
        <v>3.5635588092242441</v>
      </c>
      <c r="L141" s="241">
        <f>'[7]ASSET PERFORMANCE'!L146</f>
        <v>3.6566087433874204</v>
      </c>
      <c r="N141" s="264"/>
      <c r="P141" s="260" t="str">
        <f>'[7]ASSET PERFORMANCE'!P158</f>
        <v>GC50</v>
      </c>
      <c r="Q141" s="261" t="str">
        <f>'[7]ASSET PERFORMANCE'!Q158</f>
        <v>GC50</v>
      </c>
      <c r="R141" s="261" t="str">
        <f>'[7]ASSET PERFORMANCE'!R158</f>
        <v>GC50</v>
      </c>
      <c r="T141" s="264"/>
    </row>
    <row r="142" spans="10:20" ht="15.75">
      <c r="J142" s="263"/>
      <c r="K142" s="241"/>
      <c r="L142" s="241"/>
      <c r="M142" s="241"/>
      <c r="N142" s="264"/>
      <c r="P142" s="263">
        <f>'[7]ASSET PERFORMANCE'!P159</f>
        <v>6.4030952711859612</v>
      </c>
      <c r="Q142" s="241">
        <f>'[7]ASSET PERFORMANCE'!Q159</f>
        <v>6.507949044155553</v>
      </c>
      <c r="R142" s="241">
        <f>'[7]ASSET PERFORMANCE'!R159</f>
        <v>6.9773672445496837</v>
      </c>
      <c r="T142" s="264"/>
    </row>
    <row r="143" spans="10:20" ht="15.75">
      <c r="J143" s="260" t="str">
        <f>'[7]ASSET PERFORMANCE'!J154</f>
        <v>BWFi23</v>
      </c>
      <c r="K143" s="261" t="str">
        <f>'[7]ASSET PERFORMANCE'!K154</f>
        <v>BWFi23</v>
      </c>
      <c r="L143" s="261" t="str">
        <f>'[7]ASSET PERFORMANCE'!L154</f>
        <v>BWFi23</v>
      </c>
      <c r="M143" s="261" t="str">
        <f>'[7]ASSET PERFORMANCE'!M142</f>
        <v>BWFi23</v>
      </c>
      <c r="N143" s="262" t="str">
        <f>'[7]ASSET PERFORMANCE'!N142</f>
        <v>BWFi23</v>
      </c>
      <c r="O143" s="246"/>
      <c r="P143" s="263"/>
      <c r="Q143" s="241"/>
      <c r="R143" s="241"/>
      <c r="S143" s="241"/>
      <c r="T143" s="264"/>
    </row>
    <row r="144" spans="10:20" ht="15.75">
      <c r="J144" s="263">
        <f>'[7]ASSET PERFORMANCE'!J155</f>
        <v>0.10146920180037866</v>
      </c>
      <c r="K144" s="241">
        <f>'[7]ASSET PERFORMANCE'!K155</f>
        <v>9.9027527557391512E-2</v>
      </c>
      <c r="L144" s="241">
        <f>'[7]ASSET PERFORMANCE'!L155</f>
        <v>0.10303849226713636</v>
      </c>
      <c r="M144" s="241">
        <f>'[7]ASSET PERFORMANCE'!M143</f>
        <v>0.12489610031823663</v>
      </c>
      <c r="N144" s="264">
        <f>'[7]ASSET PERFORMANCE'!N143</f>
        <v>0.14276373673086787</v>
      </c>
      <c r="P144" s="260" t="str">
        <f>'[7]ASSET PERFORMANCE'!P167</f>
        <v>BWFi23</v>
      </c>
      <c r="Q144" s="261" t="str">
        <f>'[7]ASSET PERFORMANCE'!Q167</f>
        <v>BWFi23</v>
      </c>
      <c r="R144" s="261" t="str">
        <f>'[7]ASSET PERFORMANCE'!R167</f>
        <v>BWFi23</v>
      </c>
      <c r="S144" s="261" t="str">
        <f>'[7]ASSET PERFORMANCE'!S155</f>
        <v>BWFi23</v>
      </c>
      <c r="T144" s="262" t="str">
        <f>'[7]ASSET PERFORMANCE'!T155</f>
        <v>BWFi23</v>
      </c>
    </row>
    <row r="145" spans="10:20" ht="15.75">
      <c r="J145" s="263"/>
      <c r="K145" s="241"/>
      <c r="L145" s="241"/>
      <c r="M145" s="241"/>
      <c r="N145" s="264"/>
      <c r="P145" s="263">
        <f>'[7]ASSET PERFORMANCE'!P168</f>
        <v>1.1413658813561369</v>
      </c>
      <c r="Q145" s="241">
        <f>'[7]ASSET PERFORMANCE'!Q168</f>
        <v>1.2257211112348205</v>
      </c>
      <c r="R145" s="241">
        <f>'[7]ASSET PERFORMANCE'!R168</f>
        <v>1.3872956852519569</v>
      </c>
      <c r="S145" s="241">
        <f>'[7]ASSET PERFORMANCE'!S156</f>
        <v>1.5736992773927063</v>
      </c>
      <c r="T145" s="264">
        <f>'[7]ASSET PERFORMANCE'!T156</f>
        <v>1.9873082469189041</v>
      </c>
    </row>
    <row r="146" spans="10:20" ht="15.75">
      <c r="J146" s="260" t="str">
        <f>'[7]ASSET PERFORMANCE'!J157</f>
        <v>BWFL23</v>
      </c>
      <c r="K146" s="261" t="str">
        <f>'[7]ASSET PERFORMANCE'!K157</f>
        <v>BWFL23</v>
      </c>
      <c r="L146" s="261" t="str">
        <f>'[7]ASSET PERFORMANCE'!L157</f>
        <v>BWFL23</v>
      </c>
      <c r="M146" s="261" t="str">
        <f>'[7]ASSET PERFORMANCE'!M145</f>
        <v>BWFL23</v>
      </c>
      <c r="N146" s="262" t="str">
        <f>'[7]ASSET PERFORMANCE'!N145</f>
        <v>BWFL23</v>
      </c>
      <c r="O146" s="246"/>
      <c r="P146" s="263"/>
      <c r="Q146" s="241"/>
      <c r="R146" s="241"/>
      <c r="S146" s="241"/>
      <c r="T146" s="264"/>
    </row>
    <row r="147" spans="10:20" ht="15.75">
      <c r="J147" s="263">
        <f>'[7]ASSET PERFORMANCE'!J158</f>
        <v>9.9309593832000526E-2</v>
      </c>
      <c r="K147" s="241">
        <f>'[7]ASSET PERFORMANCE'!K158</f>
        <v>9.7541969966399716E-2</v>
      </c>
      <c r="L147" s="241">
        <f>'[7]ASSET PERFORMANCE'!L158</f>
        <v>0.10431837152704741</v>
      </c>
      <c r="M147" s="241">
        <f>'[7]ASSET PERFORMANCE'!M146</f>
        <v>0.12170777516886935</v>
      </c>
      <c r="N147" s="264">
        <f>'[7]ASSET PERFORMANCE'!N146</f>
        <v>0.13721571176340322</v>
      </c>
      <c r="P147" s="260" t="str">
        <f>'[7]ASSET PERFORMANCE'!P170</f>
        <v>BWFL23</v>
      </c>
      <c r="Q147" s="261" t="str">
        <f>'[7]ASSET PERFORMANCE'!Q170</f>
        <v>BWFL23</v>
      </c>
      <c r="R147" s="261" t="str">
        <f>'[7]ASSET PERFORMANCE'!R170</f>
        <v>BWFL23</v>
      </c>
      <c r="S147" s="261" t="str">
        <f>'[7]ASSET PERFORMANCE'!S158</f>
        <v>BWFL23</v>
      </c>
      <c r="T147" s="262" t="str">
        <f>'[7]ASSET PERFORMANCE'!T158</f>
        <v>BWFL23</v>
      </c>
    </row>
    <row r="148" spans="10:20" ht="15.75">
      <c r="J148" s="263"/>
      <c r="K148" s="241"/>
      <c r="L148" s="241"/>
      <c r="M148" s="241"/>
      <c r="N148" s="264"/>
      <c r="P148" s="263">
        <f>'[7]ASSET PERFORMANCE'!P171</f>
        <v>1.3429081905723086</v>
      </c>
      <c r="Q148" s="241">
        <f>'[7]ASSET PERFORMANCE'!Q171</f>
        <v>1.3931217894405259</v>
      </c>
      <c r="R148" s="241">
        <f>'[7]ASSET PERFORMANCE'!R171</f>
        <v>1.5571042859807638</v>
      </c>
      <c r="S148" s="241">
        <f>'[7]ASSET PERFORMANCE'!S159</f>
        <v>1.7997456329065373</v>
      </c>
      <c r="T148" s="264">
        <f>'[7]ASSET PERFORMANCE'!T159</f>
        <v>2.2398518592108152</v>
      </c>
    </row>
    <row r="149" spans="10:20" ht="16.5" thickBot="1">
      <c r="J149" s="271"/>
      <c r="K149" s="272"/>
      <c r="L149" s="272"/>
      <c r="M149" s="272"/>
      <c r="N149" s="273"/>
      <c r="O149" s="246"/>
      <c r="P149" s="271"/>
      <c r="Q149" s="272"/>
      <c r="R149" s="272"/>
      <c r="S149" s="272"/>
      <c r="T149" s="273"/>
    </row>
    <row r="152" spans="10:20">
      <c r="O152" s="246"/>
    </row>
  </sheetData>
  <mergeCells count="13">
    <mergeCell ref="B2:D2"/>
    <mergeCell ref="Q5:Q6"/>
    <mergeCell ref="B4:J4"/>
    <mergeCell ref="L4:T4"/>
    <mergeCell ref="P85:T85"/>
    <mergeCell ref="J99:N99"/>
    <mergeCell ref="P100:T100"/>
    <mergeCell ref="B16:H16"/>
    <mergeCell ref="L16:R16"/>
    <mergeCell ref="B39:G39"/>
    <mergeCell ref="B62:F62"/>
    <mergeCell ref="J39:N39"/>
    <mergeCell ref="P39:T39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9" t="str">
        <f>"IJG Money Market Index [average returns] -as at "&amp; TEXT(Map!$N$16, " mmmm yyyy")</f>
        <v>IJG Money Market Index [average returns] -as at  June 2022</v>
      </c>
      <c r="C4" s="480"/>
      <c r="D4" s="480"/>
      <c r="E4" s="480"/>
      <c r="F4" s="480"/>
      <c r="G4" s="481"/>
      <c r="I4" s="482" t="str">
        <f>"IJG Money Market Index Performance [average returns, %] -as at "&amp; TEXT(Map!$N$16, " mmmm yyyy")</f>
        <v>IJG Money Market Index Performance [average returns, %] -as at  June 2022</v>
      </c>
      <c r="J4" s="483"/>
      <c r="K4" s="483"/>
      <c r="L4" s="483"/>
      <c r="M4" s="483"/>
      <c r="N4" s="483"/>
      <c r="O4" s="483"/>
      <c r="P4" s="484"/>
    </row>
    <row r="5" spans="2:18" s="89" customFormat="1" ht="17.25" customHeight="1">
      <c r="B5" s="277"/>
      <c r="C5" s="278" t="s">
        <v>32</v>
      </c>
      <c r="D5" s="278" t="s">
        <v>33</v>
      </c>
      <c r="E5" s="278" t="s">
        <v>34</v>
      </c>
      <c r="F5" s="278" t="s">
        <v>35</v>
      </c>
      <c r="G5" s="279" t="s">
        <v>36</v>
      </c>
      <c r="H5" s="280"/>
      <c r="I5" s="281"/>
      <c r="J5" s="282" t="s">
        <v>32</v>
      </c>
      <c r="K5" s="283" t="s">
        <v>47</v>
      </c>
      <c r="L5" s="283" t="s">
        <v>48</v>
      </c>
      <c r="M5" s="283" t="s">
        <v>49</v>
      </c>
      <c r="N5" s="283" t="s">
        <v>12</v>
      </c>
      <c r="O5" s="283" t="s">
        <v>50</v>
      </c>
      <c r="P5" s="284" t="s">
        <v>51</v>
      </c>
    </row>
    <row r="6" spans="2:18" s="89" customFormat="1" ht="17.25" customHeight="1">
      <c r="B6" s="285" t="s">
        <v>37</v>
      </c>
      <c r="C6" s="286">
        <f>'[8]Summary of Output'!D6</f>
        <v>236.72739490125292</v>
      </c>
      <c r="D6" s="286">
        <f>'[8]Summary of Output'!E6</f>
        <v>235.70582139181843</v>
      </c>
      <c r="E6" s="286">
        <f>'[8]Summary of Output'!F6</f>
        <v>233.73329317015893</v>
      </c>
      <c r="F6" s="286">
        <f>'[8]Summary of Output'!G6</f>
        <v>231.02814954816466</v>
      </c>
      <c r="G6" s="287">
        <f>'[8]Summary of Output'!H6</f>
        <v>226.17802618683231</v>
      </c>
      <c r="I6" s="288" t="s">
        <v>37</v>
      </c>
      <c r="J6" s="289">
        <f>'[8]Summary of Output'!D35</f>
        <v>0.43341038562485501</v>
      </c>
      <c r="K6" s="289">
        <f>'[8]Summary of Output'!E35</f>
        <v>1.2809906926328551</v>
      </c>
      <c r="L6" s="289">
        <f>'[8]Summary of Output'!F35</f>
        <v>2.4669051646886375</v>
      </c>
      <c r="M6" s="289">
        <f>'[8]Summary of Output'!G35</f>
        <v>4.6641881584493117</v>
      </c>
      <c r="N6" s="289">
        <f>'[8]Summary of Output'!H35</f>
        <v>2.4669051646886375</v>
      </c>
      <c r="O6" s="289">
        <f>'[8]Summary of Output'!I35</f>
        <v>5.3965480577216729</v>
      </c>
      <c r="P6" s="290">
        <f>'[8]Summary of Output'!J35</f>
        <v>6.382504416858148</v>
      </c>
    </row>
    <row r="7" spans="2:18" s="89" customFormat="1" ht="17.25" customHeight="1">
      <c r="B7" s="285"/>
      <c r="C7" s="286"/>
      <c r="D7" s="286"/>
      <c r="E7" s="286"/>
      <c r="F7" s="291"/>
      <c r="G7" s="292"/>
      <c r="I7" s="288"/>
      <c r="J7" s="289"/>
      <c r="K7" s="289"/>
      <c r="L7" s="289"/>
      <c r="M7" s="289"/>
      <c r="N7" s="289"/>
      <c r="O7" s="289"/>
      <c r="P7" s="290"/>
    </row>
    <row r="8" spans="2:18" s="89" customFormat="1" ht="17.25" customHeight="1">
      <c r="B8" s="285" t="s">
        <v>38</v>
      </c>
      <c r="C8" s="286">
        <f>'[8]Summary of Output'!D8</f>
        <v>194.42655433959513</v>
      </c>
      <c r="D8" s="286">
        <f>'[8]Summary of Output'!E8</f>
        <v>193.78556165205308</v>
      </c>
      <c r="E8" s="286">
        <f>'[8]Summary of Output'!F8</f>
        <v>192.56288932085502</v>
      </c>
      <c r="F8" s="286">
        <f>'[8]Summary of Output'!G8</f>
        <v>190.93713542257902</v>
      </c>
      <c r="G8" s="287">
        <f>'[8]Summary of Output'!H8</f>
        <v>188.30773856795886</v>
      </c>
      <c r="I8" s="288" t="s">
        <v>38</v>
      </c>
      <c r="J8" s="289">
        <f>'[8]Summary of Output'!D37</f>
        <v>0.33077422387792765</v>
      </c>
      <c r="K8" s="289">
        <f>'[8]Summary of Output'!E37</f>
        <v>0.9678214869505819</v>
      </c>
      <c r="L8" s="289">
        <f>'[8]Summary of Output'!F37</f>
        <v>1.827522398559811</v>
      </c>
      <c r="M8" s="289">
        <f>'[8]Summary of Output'!G37</f>
        <v>3.2493703223078318</v>
      </c>
      <c r="N8" s="289">
        <f>'[8]Summary of Output'!H37</f>
        <v>1.827522398559811</v>
      </c>
      <c r="O8" s="289">
        <f>'[8]Summary of Output'!I37</f>
        <v>3.7099875399168925</v>
      </c>
      <c r="P8" s="290">
        <f>'[8]Summary of Output'!J37</f>
        <v>4.5264027105310412</v>
      </c>
    </row>
    <row r="9" spans="2:18" s="89" customFormat="1" ht="17.25" customHeight="1">
      <c r="B9" s="285"/>
      <c r="C9" s="286"/>
      <c r="D9" s="286"/>
      <c r="E9" s="286"/>
      <c r="F9" s="291"/>
      <c r="G9" s="292"/>
      <c r="I9" s="288"/>
      <c r="J9" s="289"/>
      <c r="K9" s="289"/>
      <c r="L9" s="289"/>
      <c r="M9" s="289"/>
      <c r="N9" s="289"/>
      <c r="O9" s="289"/>
      <c r="P9" s="290"/>
    </row>
    <row r="10" spans="2:18" s="89" customFormat="1" ht="17.25" customHeight="1">
      <c r="B10" s="285" t="s">
        <v>39</v>
      </c>
      <c r="C10" s="286">
        <f>'[8]Summary of Output'!D10</f>
        <v>224.73885810384471</v>
      </c>
      <c r="D10" s="286">
        <f>'[8]Summary of Output'!E10</f>
        <v>223.90510975008561</v>
      </c>
      <c r="E10" s="286">
        <f>'[8]Summary of Output'!F10</f>
        <v>222.27412286055858</v>
      </c>
      <c r="F10" s="286">
        <f>'[8]Summary of Output'!G10</f>
        <v>219.95364820696102</v>
      </c>
      <c r="G10" s="287">
        <f>'[8]Summary of Output'!H10</f>
        <v>215.55638131275617</v>
      </c>
      <c r="I10" s="288" t="s">
        <v>39</v>
      </c>
      <c r="J10" s="289">
        <f>'[8]Summary of Output'!D39</f>
        <v>0.37236682748762462</v>
      </c>
      <c r="K10" s="289">
        <f>'[8]Summary of Output'!E39</f>
        <v>1.1088718792661156</v>
      </c>
      <c r="L10" s="289">
        <f>'[8]Summary of Output'!F39</f>
        <v>2.1755537750304255</v>
      </c>
      <c r="M10" s="289">
        <f>'[8]Summary of Output'!G39</f>
        <v>4.2598955944456396</v>
      </c>
      <c r="N10" s="289">
        <f>'[8]Summary of Output'!H39</f>
        <v>2.1755537750304255</v>
      </c>
      <c r="O10" s="289">
        <f>'[8]Summary of Output'!I39</f>
        <v>4.8605020836743007</v>
      </c>
      <c r="P10" s="290">
        <f>'[8]Summary of Output'!J39</f>
        <v>7.5909394681817455</v>
      </c>
    </row>
    <row r="11" spans="2:18" s="89" customFormat="1" ht="17.25" customHeight="1">
      <c r="B11" s="285"/>
      <c r="C11" s="286"/>
      <c r="D11" s="286"/>
      <c r="E11" s="286"/>
      <c r="F11" s="291"/>
      <c r="G11" s="292"/>
      <c r="I11" s="288"/>
      <c r="J11" s="289"/>
      <c r="K11" s="289"/>
      <c r="L11" s="289"/>
      <c r="M11" s="289"/>
      <c r="N11" s="289"/>
      <c r="O11" s="289"/>
      <c r="P11" s="290"/>
    </row>
    <row r="12" spans="2:18" s="89" customFormat="1" ht="17.25" customHeight="1">
      <c r="B12" s="285" t="s">
        <v>40</v>
      </c>
      <c r="C12" s="286">
        <f>'[8]Summary of Output'!D12</f>
        <v>236.32444474130921</v>
      </c>
      <c r="D12" s="286">
        <f>'[8]Summary of Output'!E12</f>
        <v>235.34122189151907</v>
      </c>
      <c r="E12" s="286">
        <f>'[8]Summary of Output'!F12</f>
        <v>233.44889130563266</v>
      </c>
      <c r="F12" s="286">
        <f>'[8]Summary of Output'!G12</f>
        <v>230.87568572643605</v>
      </c>
      <c r="G12" s="287">
        <f>'[8]Summary of Output'!H12</f>
        <v>226.09681888447543</v>
      </c>
      <c r="I12" s="288" t="s">
        <v>40</v>
      </c>
      <c r="J12" s="289">
        <f>'[8]Summary of Output'!D41</f>
        <v>0.41778607329716611</v>
      </c>
      <c r="K12" s="289">
        <f>'[8]Summary of Output'!E41</f>
        <v>1.2317700116690089</v>
      </c>
      <c r="L12" s="289">
        <f>'[8]Summary of Output'!F41</f>
        <v>2.3600402085342864</v>
      </c>
      <c r="M12" s="289">
        <f>'[8]Summary of Output'!G41</f>
        <v>4.5235602638264538</v>
      </c>
      <c r="N12" s="289">
        <f>'[8]Summary of Output'!H41</f>
        <v>2.3600402085342864</v>
      </c>
      <c r="O12" s="289">
        <f>'[8]Summary of Output'!I41</f>
        <v>6.629038106977192</v>
      </c>
      <c r="P12" s="290">
        <f>'[8]Summary of Output'!J41</f>
        <v>6.9362770442977117</v>
      </c>
    </row>
    <row r="13" spans="2:18" s="89" customFormat="1" ht="17.25" customHeight="1">
      <c r="B13" s="285"/>
      <c r="C13" s="286"/>
      <c r="D13" s="286"/>
      <c r="E13" s="286"/>
      <c r="F13" s="291"/>
      <c r="G13" s="292"/>
      <c r="I13" s="288"/>
      <c r="J13" s="289"/>
      <c r="K13" s="289"/>
      <c r="L13" s="289"/>
      <c r="M13" s="289"/>
      <c r="N13" s="289"/>
      <c r="O13" s="289"/>
      <c r="P13" s="290"/>
    </row>
    <row r="14" spans="2:18" s="89" customFormat="1" ht="17.25" customHeight="1">
      <c r="B14" s="285" t="s">
        <v>41</v>
      </c>
      <c r="C14" s="286">
        <f>'[8]Summary of Output'!D14</f>
        <v>250.302881618246</v>
      </c>
      <c r="D14" s="286">
        <f>'[8]Summary of Output'!E14</f>
        <v>249.19801706056799</v>
      </c>
      <c r="E14" s="286">
        <f>'[8]Summary of Output'!F14</f>
        <v>247.06950782151171</v>
      </c>
      <c r="F14" s="286">
        <f>'[8]Summary of Output'!G14</f>
        <v>244.16128747633746</v>
      </c>
      <c r="G14" s="287">
        <f>'[8]Summary of Output'!H14</f>
        <v>238.93758411178547</v>
      </c>
      <c r="I14" s="288" t="s">
        <v>52</v>
      </c>
      <c r="J14" s="289">
        <f>'[8]Summary of Output'!D43</f>
        <v>0.44336811773646456</v>
      </c>
      <c r="K14" s="289">
        <f>'[8]Summary of Output'!E43</f>
        <v>1.3086899412412034</v>
      </c>
      <c r="L14" s="289">
        <f>'[8]Summary of Output'!F43</f>
        <v>2.5153840747599077</v>
      </c>
      <c r="M14" s="289">
        <f>'[8]Summary of Output'!G43</f>
        <v>4.7565968111334733</v>
      </c>
      <c r="N14" s="289">
        <f>'[8]Summary of Output'!H43</f>
        <v>2.5153840747599077</v>
      </c>
      <c r="O14" s="289">
        <f>'[8]Summary of Output'!I43</f>
        <v>7.2866899926659956</v>
      </c>
      <c r="P14" s="290">
        <f>'[8]Summary of Output'!J43</f>
        <v>7.5128071615720327</v>
      </c>
    </row>
    <row r="15" spans="2:18" s="89" customFormat="1" ht="17.25" customHeight="1">
      <c r="B15" s="285"/>
      <c r="C15" s="286"/>
      <c r="D15" s="286"/>
      <c r="E15" s="286"/>
      <c r="F15" s="291"/>
      <c r="G15" s="292"/>
      <c r="I15" s="288"/>
      <c r="J15" s="289"/>
      <c r="K15" s="289"/>
      <c r="L15" s="289"/>
      <c r="M15" s="289"/>
      <c r="N15" s="289"/>
      <c r="O15" s="289"/>
      <c r="P15" s="290"/>
    </row>
    <row r="16" spans="2:18" s="89" customFormat="1" ht="17.25" customHeight="1">
      <c r="B16" s="285" t="s">
        <v>93</v>
      </c>
      <c r="C16" s="286">
        <f>'[8]Summary of Output'!D16</f>
        <v>237.19217821697757</v>
      </c>
      <c r="D16" s="286">
        <f>'[8]Summary of Output'!E16</f>
        <v>236.20325081496742</v>
      </c>
      <c r="E16" s="286">
        <f>'[8]Summary of Output'!F16</f>
        <v>234.29665391970352</v>
      </c>
      <c r="F16" s="286">
        <f>'[8]Summary of Output'!G16</f>
        <v>231.68657751798827</v>
      </c>
      <c r="G16" s="287">
        <f>'[8]Summary of Output'!H16</f>
        <v>227.00041458471321</v>
      </c>
      <c r="I16" s="288" t="s">
        <v>53</v>
      </c>
      <c r="J16" s="289">
        <f>'[8]Summary of Output'!D45</f>
        <v>0.41867645707587275</v>
      </c>
      <c r="K16" s="289">
        <f>'[8]Summary of Output'!E45</f>
        <v>1.2358368115092278</v>
      </c>
      <c r="L16" s="289">
        <f>'[8]Summary of Output'!F45</f>
        <v>2.3763140523588744</v>
      </c>
      <c r="M16" s="289">
        <f>'[8]Summary of Output'!G45</f>
        <v>4.4897555147243695</v>
      </c>
      <c r="N16" s="289">
        <f>'[8]Summary of Output'!H45</f>
        <v>2.3763140523588744</v>
      </c>
      <c r="O16" s="289">
        <f>'[8]Summary of Output'!I45</f>
        <v>4.0645834390713897</v>
      </c>
      <c r="P16" s="290">
        <f>'[8]Summary of Output'!J45</f>
        <v>5.8167320428824221</v>
      </c>
    </row>
    <row r="17" spans="2:16" s="89" customFormat="1" ht="17.25" customHeight="1">
      <c r="B17" s="293"/>
      <c r="C17" s="286"/>
      <c r="D17" s="286"/>
      <c r="E17" s="286"/>
      <c r="F17" s="291"/>
      <c r="G17" s="292"/>
      <c r="I17" s="294"/>
      <c r="J17" s="289"/>
      <c r="K17" s="289"/>
      <c r="L17" s="289"/>
      <c r="M17" s="289"/>
      <c r="N17" s="289"/>
      <c r="O17" s="289"/>
      <c r="P17" s="290"/>
    </row>
    <row r="18" spans="2:16" s="89" customFormat="1" ht="17.25" customHeight="1">
      <c r="B18" s="285" t="s">
        <v>42</v>
      </c>
      <c r="C18" s="286">
        <f>'[8]Summary of Output'!D18</f>
        <v>238.25397397431172</v>
      </c>
      <c r="D18" s="286">
        <f>'[8]Summary of Output'!E18</f>
        <v>237.21188736391667</v>
      </c>
      <c r="E18" s="286">
        <f>'[8]Summary of Output'!F18</f>
        <v>235.20089508765489</v>
      </c>
      <c r="F18" s="286">
        <f>'[8]Summary of Output'!G18</f>
        <v>232.40387032347533</v>
      </c>
      <c r="G18" s="287">
        <f>'[8]Summary of Output'!H18</f>
        <v>227.12571420277783</v>
      </c>
      <c r="I18" s="288" t="s">
        <v>42</v>
      </c>
      <c r="J18" s="289">
        <f>'[8]Summary of Output'!D47</f>
        <v>0.43930623459706997</v>
      </c>
      <c r="K18" s="289">
        <f>'[8]Summary of Output'!E47</f>
        <v>1.2980728179282641</v>
      </c>
      <c r="L18" s="289">
        <f>'[8]Summary of Output'!F47</f>
        <v>2.5172143831743599</v>
      </c>
      <c r="M18" s="289">
        <f>'[8]Summary of Output'!G47</f>
        <v>4.8996036448777369</v>
      </c>
      <c r="N18" s="289">
        <f>'[8]Summary of Output'!H47</f>
        <v>2.5172143831743599</v>
      </c>
      <c r="O18" s="289">
        <f>'[8]Summary of Output'!I47</f>
        <v>5.5046057419935401</v>
      </c>
      <c r="P18" s="290">
        <f>'[8]Summary of Output'!J47</f>
        <v>6.485718643035332</v>
      </c>
    </row>
    <row r="19" spans="2:16" s="89" customFormat="1" ht="17.25" customHeight="1">
      <c r="B19" s="285"/>
      <c r="C19" s="286"/>
      <c r="D19" s="286"/>
      <c r="E19" s="286"/>
      <c r="F19" s="291"/>
      <c r="G19" s="292"/>
      <c r="I19" s="288"/>
      <c r="J19" s="289"/>
      <c r="K19" s="289"/>
      <c r="L19" s="289"/>
      <c r="M19" s="289"/>
      <c r="N19" s="289"/>
      <c r="O19" s="289"/>
      <c r="P19" s="290"/>
    </row>
    <row r="20" spans="2:16" s="89" customFormat="1" ht="17.25" customHeight="1">
      <c r="B20" s="285" t="s">
        <v>43</v>
      </c>
      <c r="C20" s="286">
        <f>'[8]Summary of Output'!D20</f>
        <v>245.98362599017287</v>
      </c>
      <c r="D20" s="286">
        <f>'[8]Summary of Output'!E20</f>
        <v>244.84965208657079</v>
      </c>
      <c r="E20" s="286">
        <f>'[8]Summary of Output'!F20</f>
        <v>242.64751342867623</v>
      </c>
      <c r="F20" s="286">
        <f>'[8]Summary of Output'!G20</f>
        <v>239.58203341558001</v>
      </c>
      <c r="G20" s="287">
        <f>'[8]Summary of Output'!H20</f>
        <v>234.02648066204108</v>
      </c>
      <c r="I20" s="288" t="s">
        <v>43</v>
      </c>
      <c r="J20" s="289">
        <f>'[8]Summary of Output'!D49</f>
        <v>0.46313069834429399</v>
      </c>
      <c r="K20" s="289">
        <f>'[8]Summary of Output'!E49</f>
        <v>1.3748801767454522</v>
      </c>
      <c r="L20" s="289">
        <f>'[8]Summary of Output'!F49</f>
        <v>2.6719835721106033</v>
      </c>
      <c r="M20" s="289">
        <f>'[8]Summary of Output'!G49</f>
        <v>5.1093129693298156</v>
      </c>
      <c r="N20" s="289">
        <f>'[8]Summary of Output'!H49</f>
        <v>2.6719835721106033</v>
      </c>
      <c r="O20" s="289">
        <f>'[8]Summary of Output'!I49</f>
        <v>5.7842347148754358</v>
      </c>
      <c r="P20" s="290">
        <f>'[8]Summary of Output'!J49</f>
        <v>6.7767774334008379</v>
      </c>
    </row>
    <row r="21" spans="2:16" s="89" customFormat="1" ht="17.25" customHeight="1">
      <c r="B21" s="285"/>
      <c r="C21" s="286"/>
      <c r="D21" s="286"/>
      <c r="E21" s="286"/>
      <c r="F21" s="291"/>
      <c r="G21" s="292"/>
      <c r="I21" s="288"/>
      <c r="J21" s="289"/>
      <c r="K21" s="289"/>
      <c r="L21" s="289"/>
      <c r="M21" s="289"/>
      <c r="N21" s="289"/>
      <c r="O21" s="289"/>
      <c r="P21" s="290"/>
    </row>
    <row r="22" spans="2:16" s="89" customFormat="1" ht="17.25" customHeight="1">
      <c r="B22" s="285" t="s">
        <v>44</v>
      </c>
      <c r="C22" s="286">
        <f>'[8]Summary of Output'!D22</f>
        <v>243.96858820056462</v>
      </c>
      <c r="D22" s="286">
        <f>'[8]Summary of Output'!E22</f>
        <v>242.85782717464636</v>
      </c>
      <c r="E22" s="286">
        <f>'[8]Summary of Output'!F22</f>
        <v>240.71049998483446</v>
      </c>
      <c r="F22" s="286">
        <f>'[8]Summary of Output'!G22</f>
        <v>237.77222397684017</v>
      </c>
      <c r="G22" s="287">
        <f>'[8]Summary of Output'!H22</f>
        <v>232.4889027639187</v>
      </c>
      <c r="I22" s="288" t="s">
        <v>44</v>
      </c>
      <c r="J22" s="289">
        <f>'[8]Summary of Output'!D51</f>
        <v>0.45737089837318834</v>
      </c>
      <c r="K22" s="289">
        <f>'[8]Summary of Output'!E51</f>
        <v>1.3535297446249483</v>
      </c>
      <c r="L22" s="289">
        <f>'[8]Summary of Output'!F51</f>
        <v>2.6060084395425509</v>
      </c>
      <c r="M22" s="289">
        <f>'[8]Summary of Output'!G51</f>
        <v>4.9377347908527991</v>
      </c>
      <c r="N22" s="289">
        <f>'[8]Summary of Output'!H51</f>
        <v>2.6060084395425509</v>
      </c>
      <c r="O22" s="289">
        <f>'[8]Summary of Output'!I51</f>
        <v>5.4857653143531859</v>
      </c>
      <c r="P22" s="290">
        <f>'[8]Summary of Output'!J51</f>
        <v>6.5223929569896422</v>
      </c>
    </row>
    <row r="23" spans="2:16" s="89" customFormat="1" ht="17.25" customHeight="1">
      <c r="B23" s="293"/>
      <c r="C23" s="286"/>
      <c r="D23" s="286"/>
      <c r="E23" s="286"/>
      <c r="F23" s="291"/>
      <c r="G23" s="292"/>
      <c r="I23" s="295"/>
      <c r="J23" s="289"/>
      <c r="K23" s="289"/>
      <c r="L23" s="289"/>
      <c r="M23" s="289"/>
      <c r="N23" s="289"/>
      <c r="O23" s="289"/>
      <c r="P23" s="290"/>
    </row>
    <row r="24" spans="2:16" s="89" customFormat="1" ht="17.25" customHeight="1" thickBot="1">
      <c r="B24" s="296" t="s">
        <v>94</v>
      </c>
      <c r="C24" s="297">
        <f>'[8]Summary of Output'!D24</f>
        <v>236.43630143997967</v>
      </c>
      <c r="D24" s="297">
        <f>'[8]Summary of Output'!E24</f>
        <v>235.39846236050226</v>
      </c>
      <c r="E24" s="297">
        <f>'[8]Summary of Output'!F24</f>
        <v>233.39304661960949</v>
      </c>
      <c r="F24" s="297">
        <f>'[8]Summary of Output'!G24</f>
        <v>230.64120395034959</v>
      </c>
      <c r="G24" s="298">
        <f>'[8]Summary of Output'!H24</f>
        <v>225.69787467001254</v>
      </c>
      <c r="I24" s="299" t="s">
        <v>54</v>
      </c>
      <c r="J24" s="300">
        <f>'[8]Summary of Output'!D53</f>
        <v>0.44088609121328837</v>
      </c>
      <c r="K24" s="300">
        <f>'[8]Summary of Output'!E53</f>
        <v>1.3039183747963756</v>
      </c>
      <c r="L24" s="300">
        <f>'[8]Summary of Output'!F53</f>
        <v>2.5126028612292517</v>
      </c>
      <c r="M24" s="300">
        <f>'[8]Summary of Output'!G53</f>
        <v>4.7578767791533361</v>
      </c>
      <c r="N24" s="300">
        <f>'[8]Summary of Output'!H53</f>
        <v>2.5126028612292517</v>
      </c>
      <c r="O24" s="300">
        <f>'[8]Summary of Output'!I53</f>
        <v>5.3297833196871869</v>
      </c>
      <c r="P24" s="301">
        <f>'[8]Summary of Output'!J53</f>
        <v>6.3197023514610873</v>
      </c>
    </row>
    <row r="25" spans="2:16">
      <c r="B25" s="90" t="s">
        <v>29</v>
      </c>
      <c r="I25" s="302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3" t="str">
        <f>"IJG Money Market Index [single  returns] -as at "&amp; TEXT(Map!$N$16, " mmmm yyyy")</f>
        <v>IJG Money Market Index [single  returns] -as at  June 2022</v>
      </c>
      <c r="C27" s="304"/>
      <c r="D27" s="304"/>
      <c r="E27" s="304"/>
      <c r="F27" s="304"/>
      <c r="G27" s="305"/>
      <c r="I27" s="482" t="str">
        <f>"IJG Money Market Index Performance [single returns, %] -as at "&amp; TEXT(Map!$N$16, " mmmm yyyy")</f>
        <v>IJG Money Market Index Performance [single returns, %] -as at  June 2022</v>
      </c>
      <c r="J27" s="483"/>
      <c r="K27" s="483"/>
      <c r="L27" s="483"/>
      <c r="M27" s="483"/>
      <c r="N27" s="483"/>
      <c r="O27" s="483"/>
      <c r="P27" s="484"/>
    </row>
    <row r="28" spans="2:16" ht="18" customHeight="1">
      <c r="B28" s="277"/>
      <c r="C28" s="278" t="s">
        <v>32</v>
      </c>
      <c r="D28" s="278" t="s">
        <v>33</v>
      </c>
      <c r="E28" s="278" t="s">
        <v>34</v>
      </c>
      <c r="F28" s="278" t="s">
        <v>35</v>
      </c>
      <c r="G28" s="279" t="s">
        <v>36</v>
      </c>
      <c r="I28" s="306"/>
      <c r="J28" s="307" t="s">
        <v>8</v>
      </c>
      <c r="K28" s="308" t="s">
        <v>47</v>
      </c>
      <c r="L28" s="308" t="s">
        <v>48</v>
      </c>
      <c r="M28" s="308" t="s">
        <v>49</v>
      </c>
      <c r="N28" s="308" t="s">
        <v>12</v>
      </c>
      <c r="O28" s="308" t="s">
        <v>50</v>
      </c>
      <c r="P28" s="309" t="s">
        <v>51</v>
      </c>
    </row>
    <row r="29" spans="2:16" ht="18" customHeight="1">
      <c r="B29" s="285" t="s">
        <v>37</v>
      </c>
      <c r="C29" s="286">
        <f>'[8]Summary of Output'!P6</f>
        <v>234.05745817291765</v>
      </c>
      <c r="D29" s="286">
        <f>'[8]Summary of Output'!Q6</f>
        <v>232.89580855134986</v>
      </c>
      <c r="E29" s="286">
        <f>'[8]Summary of Output'!R6</f>
        <v>230.67763441050008</v>
      </c>
      <c r="F29" s="286">
        <f>'[8]Summary of Output'!S6</f>
        <v>227.71782660939397</v>
      </c>
      <c r="G29" s="287">
        <f>'[8]Summary of Output'!T6</f>
        <v>222.39056000829686</v>
      </c>
      <c r="I29" s="310" t="s">
        <v>37</v>
      </c>
      <c r="J29" s="289">
        <f>'[8]Summary of Output'!P35</f>
        <v>0.49878511287662075</v>
      </c>
      <c r="K29" s="289">
        <f>'[8]Summary of Output'!Q35</f>
        <v>1.4651718494750332</v>
      </c>
      <c r="L29" s="289">
        <f>'[8]Summary of Output'!R35</f>
        <v>2.7839856272640962</v>
      </c>
      <c r="M29" s="289">
        <f>'[8]Summary of Output'!S35</f>
        <v>5.2461301253909021</v>
      </c>
      <c r="N29" s="289">
        <f>'[8]Summary of Output'!T35</f>
        <v>2.7839856272640962</v>
      </c>
      <c r="O29" s="289">
        <f>'[8]Summary of Output'!U35</f>
        <v>5.1911956902354284</v>
      </c>
      <c r="P29" s="290">
        <f>'[8]Summary of Output'!V35</f>
        <v>6.1692009453914176</v>
      </c>
    </row>
    <row r="30" spans="2:16" ht="18" customHeight="1">
      <c r="B30" s="285"/>
      <c r="C30" s="286"/>
      <c r="D30" s="286"/>
      <c r="E30" s="286"/>
      <c r="F30" s="291"/>
      <c r="G30" s="292"/>
      <c r="I30" s="310"/>
      <c r="J30" s="289"/>
      <c r="K30" s="289"/>
      <c r="L30" s="289"/>
      <c r="M30" s="289"/>
      <c r="N30" s="289"/>
      <c r="O30" s="289"/>
      <c r="P30" s="290"/>
    </row>
    <row r="31" spans="2:16" ht="18" customHeight="1">
      <c r="B31" s="285" t="s">
        <v>38</v>
      </c>
      <c r="C31" s="286">
        <f>'[8]Summary of Output'!P8</f>
        <v>194.42655433959513</v>
      </c>
      <c r="D31" s="286">
        <f>'[8]Summary of Output'!Q8</f>
        <v>193.78556165205308</v>
      </c>
      <c r="E31" s="286">
        <f>'[8]Summary of Output'!R8</f>
        <v>192.56288932085502</v>
      </c>
      <c r="F31" s="286">
        <f>'[8]Summary of Output'!S8</f>
        <v>190.93713542257902</v>
      </c>
      <c r="G31" s="287">
        <f>'[8]Summary of Output'!T8</f>
        <v>188.30773856795886</v>
      </c>
      <c r="I31" s="310" t="s">
        <v>38</v>
      </c>
      <c r="J31" s="289">
        <f>'[8]Summary of Output'!P37</f>
        <v>0.33077422387792765</v>
      </c>
      <c r="K31" s="289">
        <f>'[8]Summary of Output'!Q37</f>
        <v>0.9678214869505819</v>
      </c>
      <c r="L31" s="289">
        <f>'[8]Summary of Output'!R37</f>
        <v>1.827522398559811</v>
      </c>
      <c r="M31" s="289">
        <f>'[8]Summary of Output'!S37</f>
        <v>3.2493703223078318</v>
      </c>
      <c r="N31" s="289">
        <f>'[8]Summary of Output'!T37</f>
        <v>1.827522398559811</v>
      </c>
      <c r="O31" s="289">
        <f>'[8]Summary of Output'!U37</f>
        <v>3.7099875399168925</v>
      </c>
      <c r="P31" s="290">
        <f>'[8]Summary of Output'!V37</f>
        <v>4.5264027105310412</v>
      </c>
    </row>
    <row r="32" spans="2:16" ht="18" customHeight="1">
      <c r="B32" s="285"/>
      <c r="C32" s="286"/>
      <c r="D32" s="286"/>
      <c r="E32" s="286"/>
      <c r="F32" s="291"/>
      <c r="G32" s="292"/>
      <c r="I32" s="310"/>
      <c r="J32" s="289"/>
      <c r="K32" s="289"/>
      <c r="L32" s="289"/>
      <c r="M32" s="289"/>
      <c r="N32" s="289"/>
      <c r="O32" s="289"/>
      <c r="P32" s="290"/>
    </row>
    <row r="33" spans="2:16" ht="18" customHeight="1">
      <c r="B33" s="285" t="s">
        <v>39</v>
      </c>
      <c r="C33" s="286">
        <f>'[8]Summary of Output'!P10</f>
        <v>223.11339921088833</v>
      </c>
      <c r="D33" s="286">
        <f>'[8]Summary of Output'!Q10</f>
        <v>222.24770823744277</v>
      </c>
      <c r="E33" s="286">
        <f>'[8]Summary of Output'!R10</f>
        <v>220.57851129585774</v>
      </c>
      <c r="F33" s="286">
        <f>'[8]Summary of Output'!S10</f>
        <v>218.24070708882721</v>
      </c>
      <c r="G33" s="287">
        <f>'[8]Summary of Output'!T10</f>
        <v>213.7885931691566</v>
      </c>
      <c r="I33" s="310" t="s">
        <v>39</v>
      </c>
      <c r="J33" s="289">
        <f>'[8]Summary of Output'!P39</f>
        <v>0.38951626557186536</v>
      </c>
      <c r="K33" s="289">
        <f>'[8]Summary of Output'!Q39</f>
        <v>1.1491998473190268</v>
      </c>
      <c r="L33" s="289">
        <f>'[8]Summary of Output'!R39</f>
        <v>2.2327145962177664</v>
      </c>
      <c r="M33" s="289">
        <f>'[8]Summary of Output'!S39</f>
        <v>4.3616948423219393</v>
      </c>
      <c r="N33" s="289">
        <f>'[8]Summary of Output'!T39</f>
        <v>2.2327145962177664</v>
      </c>
      <c r="O33" s="289">
        <f>'[8]Summary of Output'!U39</f>
        <v>4.7578353140603102</v>
      </c>
      <c r="P33" s="290">
        <f>'[8]Summary of Output'!V39</f>
        <v>5.7892850922275141</v>
      </c>
    </row>
    <row r="34" spans="2:16" ht="18" customHeight="1">
      <c r="B34" s="285"/>
      <c r="C34" s="286"/>
      <c r="D34" s="286"/>
      <c r="E34" s="286"/>
      <c r="F34" s="291"/>
      <c r="G34" s="292"/>
      <c r="I34" s="310"/>
      <c r="J34" s="289"/>
      <c r="K34" s="289"/>
      <c r="L34" s="289"/>
      <c r="M34" s="289"/>
      <c r="N34" s="289"/>
      <c r="O34" s="289"/>
      <c r="P34" s="290"/>
    </row>
    <row r="35" spans="2:16" ht="18" customHeight="1">
      <c r="B35" s="285" t="s">
        <v>40</v>
      </c>
      <c r="C35" s="286">
        <f>'[8]Summary of Output'!P12</f>
        <v>233.75400081894088</v>
      </c>
      <c r="D35" s="286">
        <f>'[8]Summary of Output'!Q12</f>
        <v>232.6765400370403</v>
      </c>
      <c r="E35" s="286">
        <f>'[8]Summary of Output'!R12</f>
        <v>230.5989381063217</v>
      </c>
      <c r="F35" s="286">
        <f>'[8]Summary of Output'!S12</f>
        <v>227.85963755448191</v>
      </c>
      <c r="G35" s="287">
        <f>'[8]Summary of Output'!T12</f>
        <v>222.90949155005273</v>
      </c>
      <c r="I35" s="310" t="s">
        <v>40</v>
      </c>
      <c r="J35" s="289">
        <f>'[8]Summary of Output'!P41</f>
        <v>0.46307237580938132</v>
      </c>
      <c r="K35" s="289">
        <f>'[8]Summary of Output'!Q41</f>
        <v>1.368203487201014</v>
      </c>
      <c r="L35" s="289">
        <f>'[8]Summary of Output'!R41</f>
        <v>2.5868395683064316</v>
      </c>
      <c r="M35" s="289">
        <f>'[8]Summary of Output'!S41</f>
        <v>4.8649831792618281</v>
      </c>
      <c r="N35" s="289">
        <f>'[8]Summary of Output'!T41</f>
        <v>2.5868395683064316</v>
      </c>
      <c r="O35" s="289">
        <f>'[8]Summary of Output'!U41</f>
        <v>5.0794997253507113</v>
      </c>
      <c r="P35" s="290">
        <f>'[8]Summary of Output'!V41</f>
        <v>6.1353445447596355</v>
      </c>
    </row>
    <row r="36" spans="2:16" ht="18" customHeight="1">
      <c r="B36" s="285"/>
      <c r="C36" s="286"/>
      <c r="D36" s="286"/>
      <c r="E36" s="286"/>
      <c r="F36" s="291"/>
      <c r="G36" s="292"/>
      <c r="I36" s="310"/>
      <c r="J36" s="289"/>
      <c r="K36" s="289"/>
      <c r="L36" s="289"/>
      <c r="M36" s="289"/>
      <c r="N36" s="289"/>
      <c r="O36" s="289"/>
      <c r="P36" s="290"/>
    </row>
    <row r="37" spans="2:16" ht="18" customHeight="1">
      <c r="B37" s="285" t="s">
        <v>41</v>
      </c>
      <c r="C37" s="286">
        <f>'[8]Summary of Output'!P14</f>
        <v>246.68739913824791</v>
      </c>
      <c r="D37" s="286">
        <f>'[8]Summary of Output'!Q14</f>
        <v>245.3673972476893</v>
      </c>
      <c r="E37" s="286">
        <f>'[8]Summary of Output'!R14</f>
        <v>242.82576587812966</v>
      </c>
      <c r="F37" s="286">
        <f>'[8]Summary of Output'!S14</f>
        <v>239.48473595756067</v>
      </c>
      <c r="G37" s="287">
        <f>'[8]Summary of Output'!T14</f>
        <v>233.58088911151495</v>
      </c>
      <c r="I37" s="310" t="s">
        <v>52</v>
      </c>
      <c r="J37" s="289">
        <f>'[8]Summary of Output'!P43</f>
        <v>0.53796955315383865</v>
      </c>
      <c r="K37" s="289">
        <f>'[8]Summary of Output'!Q43</f>
        <v>1.590289747940643</v>
      </c>
      <c r="L37" s="289">
        <f>'[8]Summary of Output'!R43</f>
        <v>3.0075667043613308</v>
      </c>
      <c r="M37" s="289">
        <f>'[8]Summary of Output'!S43</f>
        <v>5.6111225865210779</v>
      </c>
      <c r="N37" s="289">
        <f>'[8]Summary of Output'!T43</f>
        <v>3.0075667043613308</v>
      </c>
      <c r="O37" s="289">
        <f>'[8]Summary of Output'!U43</f>
        <v>5.5721787152561708</v>
      </c>
      <c r="P37" s="290">
        <f>'[8]Summary of Output'!V43</f>
        <v>6.6362003842051376</v>
      </c>
    </row>
    <row r="38" spans="2:16" ht="18" customHeight="1">
      <c r="B38" s="285"/>
      <c r="C38" s="286"/>
      <c r="D38" s="286"/>
      <c r="E38" s="286"/>
      <c r="F38" s="291"/>
      <c r="G38" s="292"/>
      <c r="I38" s="310"/>
      <c r="J38" s="289"/>
      <c r="K38" s="289"/>
      <c r="L38" s="289"/>
      <c r="M38" s="289"/>
      <c r="N38" s="289"/>
      <c r="O38" s="289"/>
      <c r="P38" s="290"/>
    </row>
    <row r="39" spans="2:16" ht="18" customHeight="1">
      <c r="B39" s="285" t="s">
        <v>93</v>
      </c>
      <c r="C39" s="286">
        <f>'[8]Summary of Output'!P16</f>
        <v>234.61046307046857</v>
      </c>
      <c r="D39" s="286">
        <f>'[8]Summary of Output'!Q16</f>
        <v>233.47109821779478</v>
      </c>
      <c r="E39" s="286">
        <f>'[8]Summary of Output'!R16</f>
        <v>231.27849681352069</v>
      </c>
      <c r="F39" s="286">
        <f>'[8]Summary of Output'!S16</f>
        <v>228.37332882460817</v>
      </c>
      <c r="G39" s="287">
        <f>'[8]Summary of Output'!T16</f>
        <v>223.22514376026862</v>
      </c>
      <c r="I39" s="310" t="s">
        <v>55</v>
      </c>
      <c r="J39" s="289">
        <f>'[8]Summary of Output'!P45</f>
        <v>0.48801109061085146</v>
      </c>
      <c r="K39" s="289">
        <f>'[8]Summary of Output'!Q45</f>
        <v>1.4406727399453922</v>
      </c>
      <c r="L39" s="289">
        <f>'[8]Summary of Output'!R45</f>
        <v>2.7311132512547243</v>
      </c>
      <c r="M39" s="289">
        <f>'[8]Summary of Output'!S45</f>
        <v>5.1003749480959648</v>
      </c>
      <c r="N39" s="289">
        <f>'[8]Summary of Output'!T45</f>
        <v>2.7311132512547243</v>
      </c>
      <c r="O39" s="289">
        <f>'[8]Summary of Output'!U45</f>
        <v>5.1944439498951445</v>
      </c>
      <c r="P39" s="290">
        <f>'[8]Summary of Output'!V45</f>
        <v>6.2163583567851122</v>
      </c>
    </row>
    <row r="40" spans="2:16" ht="18" customHeight="1">
      <c r="B40" s="293"/>
      <c r="C40" s="286"/>
      <c r="D40" s="286"/>
      <c r="E40" s="286"/>
      <c r="F40" s="291"/>
      <c r="G40" s="292"/>
      <c r="I40" s="311"/>
      <c r="J40" s="289"/>
      <c r="K40" s="289"/>
      <c r="L40" s="289"/>
      <c r="M40" s="289"/>
      <c r="N40" s="289"/>
      <c r="O40" s="289"/>
      <c r="P40" s="290"/>
    </row>
    <row r="41" spans="2:16" ht="18" customHeight="1">
      <c r="B41" s="285" t="s">
        <v>42</v>
      </c>
      <c r="C41" s="286">
        <f>'[8]Summary of Output'!P18</f>
        <v>236.78733331202352</v>
      </c>
      <c r="D41" s="286">
        <f>'[8]Summary of Output'!Q18</f>
        <v>235.66026197688683</v>
      </c>
      <c r="E41" s="286">
        <f>'[8]Summary of Output'!R18</f>
        <v>233.58508055594214</v>
      </c>
      <c r="F41" s="286">
        <f>'[8]Summary of Output'!S18</f>
        <v>230.73042304423373</v>
      </c>
      <c r="G41" s="287">
        <f>'[8]Summary of Output'!T18</f>
        <v>225.36751826364062</v>
      </c>
      <c r="I41" s="310" t="s">
        <v>42</v>
      </c>
      <c r="J41" s="289">
        <f>'[8]Summary of Output'!P47</f>
        <v>0.47826108894304387</v>
      </c>
      <c r="K41" s="289">
        <f>'[8]Summary of Output'!Q47</f>
        <v>1.3709149353460015</v>
      </c>
      <c r="L41" s="289">
        <f>'[8]Summary of Output'!R47</f>
        <v>2.6251025711631515</v>
      </c>
      <c r="M41" s="289">
        <f>'[8]Summary of Output'!S47</f>
        <v>5.0671965225368876</v>
      </c>
      <c r="N41" s="289">
        <f>'[8]Summary of Output'!T47</f>
        <v>2.6251025711631515</v>
      </c>
      <c r="O41" s="289">
        <f>'[8]Summary of Output'!U47</f>
        <v>5.4255641073246874</v>
      </c>
      <c r="P41" s="290">
        <f>'[8]Summary of Output'!V47</f>
        <v>6.4121909816592604</v>
      </c>
    </row>
    <row r="42" spans="2:16" ht="18" customHeight="1">
      <c r="B42" s="285"/>
      <c r="C42" s="286"/>
      <c r="D42" s="286"/>
      <c r="E42" s="286"/>
      <c r="F42" s="291"/>
      <c r="G42" s="292"/>
      <c r="I42" s="310"/>
      <c r="J42" s="289"/>
      <c r="K42" s="289"/>
      <c r="L42" s="289"/>
      <c r="M42" s="289"/>
      <c r="N42" s="289"/>
      <c r="O42" s="289"/>
      <c r="P42" s="290"/>
    </row>
    <row r="43" spans="2:16" ht="18" customHeight="1">
      <c r="B43" s="285" t="s">
        <v>43</v>
      </c>
      <c r="C43" s="286">
        <f>'[8]Summary of Output'!P20</f>
        <v>243.39280634852187</v>
      </c>
      <c r="D43" s="286">
        <f>'[8]Summary of Output'!Q20</f>
        <v>242.13534913660706</v>
      </c>
      <c r="E43" s="286">
        <f>'[8]Summary of Output'!R20</f>
        <v>239.81060939805363</v>
      </c>
      <c r="F43" s="286">
        <f>'[8]Summary of Output'!S20</f>
        <v>236.60310003122783</v>
      </c>
      <c r="G43" s="287">
        <f>'[8]Summary of Output'!T20</f>
        <v>230.69702274876343</v>
      </c>
      <c r="I43" s="310" t="s">
        <v>43</v>
      </c>
      <c r="J43" s="289">
        <f>'[8]Summary of Output'!P49</f>
        <v>0.5193199656302161</v>
      </c>
      <c r="K43" s="289">
        <f>'[8]Summary of Output'!Q49</f>
        <v>1.4937608304569583</v>
      </c>
      <c r="L43" s="289">
        <f>'[8]Summary of Output'!R49</f>
        <v>2.8696607594735246</v>
      </c>
      <c r="M43" s="289">
        <f>'[8]Summary of Output'!S49</f>
        <v>5.5032281944897843</v>
      </c>
      <c r="N43" s="289">
        <f>'[8]Summary of Output'!T49</f>
        <v>2.8696607594735246</v>
      </c>
      <c r="O43" s="289">
        <f>'[8]Summary of Output'!U49</f>
        <v>5.6261347687492913</v>
      </c>
      <c r="P43" s="290">
        <f>'[8]Summary of Output'!V49</f>
        <v>6.6234298031516259</v>
      </c>
    </row>
    <row r="44" spans="2:16" ht="18" customHeight="1">
      <c r="B44" s="285"/>
      <c r="C44" s="286"/>
      <c r="D44" s="286"/>
      <c r="E44" s="286"/>
      <c r="F44" s="291"/>
      <c r="G44" s="292"/>
      <c r="I44" s="310"/>
      <c r="J44" s="289"/>
      <c r="K44" s="289"/>
      <c r="L44" s="289"/>
      <c r="M44" s="289"/>
      <c r="N44" s="289"/>
      <c r="O44" s="289"/>
      <c r="P44" s="290"/>
    </row>
    <row r="45" spans="2:16" ht="18" customHeight="1">
      <c r="B45" s="285" t="s">
        <v>44</v>
      </c>
      <c r="C45" s="286">
        <f>'[8]Summary of Output'!P22</f>
        <v>239.46412178549113</v>
      </c>
      <c r="D45" s="286">
        <f>'[8]Summary of Output'!Q22</f>
        <v>238.17192741868701</v>
      </c>
      <c r="E45" s="286">
        <f>'[8]Summary of Output'!R22</f>
        <v>235.67785944586049</v>
      </c>
      <c r="F45" s="286">
        <f>'[8]Summary of Output'!S22</f>
        <v>232.38214299085979</v>
      </c>
      <c r="G45" s="287">
        <f>'[8]Summary of Output'!T22</f>
        <v>226.35871130161789</v>
      </c>
      <c r="I45" s="310" t="s">
        <v>44</v>
      </c>
      <c r="J45" s="289">
        <f>'[8]Summary of Output'!P51</f>
        <v>0.5425468823336832</v>
      </c>
      <c r="K45" s="289">
        <f>'[8]Summary of Output'!Q51</f>
        <v>1.6065413817543561</v>
      </c>
      <c r="L45" s="289">
        <f>'[8]Summary of Output'!R51</f>
        <v>3.047557227712594</v>
      </c>
      <c r="M45" s="289">
        <f>'[8]Summary of Output'!S51</f>
        <v>5.7896647354607866</v>
      </c>
      <c r="N45" s="289">
        <f>'[8]Summary of Output'!T51</f>
        <v>3.047557227712594</v>
      </c>
      <c r="O45" s="289">
        <f>'[8]Summary of Output'!U51</f>
        <v>5.2696283050735593</v>
      </c>
      <c r="P45" s="290">
        <f>'[8]Summary of Output'!V51</f>
        <v>6.2289717120667554</v>
      </c>
    </row>
    <row r="46" spans="2:16" ht="18" customHeight="1">
      <c r="B46" s="312"/>
      <c r="C46" s="286"/>
      <c r="D46" s="286"/>
      <c r="E46" s="286"/>
      <c r="F46" s="291"/>
      <c r="G46" s="292"/>
      <c r="I46" s="313"/>
      <c r="J46" s="289"/>
      <c r="K46" s="289"/>
      <c r="L46" s="289"/>
      <c r="M46" s="289"/>
      <c r="N46" s="289"/>
      <c r="O46" s="289"/>
      <c r="P46" s="290"/>
    </row>
    <row r="47" spans="2:16" ht="21.75" thickBot="1">
      <c r="B47" s="324" t="s">
        <v>95</v>
      </c>
      <c r="C47" s="297">
        <f>'[8]Summary of Output'!P24</f>
        <v>236.43630143997967</v>
      </c>
      <c r="D47" s="297">
        <f>'[8]Summary of Output'!Q24</f>
        <v>235.39846236050226</v>
      </c>
      <c r="E47" s="297">
        <f>'[8]Summary of Output'!R24</f>
        <v>233.39304661960949</v>
      </c>
      <c r="F47" s="297">
        <f>'[8]Summary of Output'!S24</f>
        <v>230.64120395034959</v>
      </c>
      <c r="G47" s="298">
        <f>'[8]Summary of Output'!T24</f>
        <v>225.69787467001254</v>
      </c>
      <c r="I47" s="314" t="s">
        <v>56</v>
      </c>
      <c r="J47" s="300">
        <f>'[8]Summary of Output'!P53</f>
        <v>0.44088609121328837</v>
      </c>
      <c r="K47" s="300">
        <f>'[8]Summary of Output'!Q53</f>
        <v>1.3039183747963756</v>
      </c>
      <c r="L47" s="300">
        <f>'[8]Summary of Output'!R53</f>
        <v>2.5126028612292517</v>
      </c>
      <c r="M47" s="300">
        <f>'[8]Summary of Output'!S53</f>
        <v>4.7578767791533361</v>
      </c>
      <c r="N47" s="300">
        <f>'[8]Summary of Output'!T53</f>
        <v>2.5126028612292517</v>
      </c>
      <c r="O47" s="300">
        <f>'[8]Summary of Output'!U53</f>
        <v>5.3297833196871869</v>
      </c>
      <c r="P47" s="301">
        <f>'[8]Summary of Output'!V53</f>
        <v>6.3197023514610873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5" t="str">
        <f>"IJG Money Market Index Weights (%) - as at"&amp; TEXT(Map!$N$16, " mmmm yyyy")</f>
        <v>IJG Money Market Index Weights (%) - as at June 2022</v>
      </c>
      <c r="C51" s="316"/>
      <c r="D51" s="316"/>
      <c r="E51" s="316"/>
      <c r="F51" s="316"/>
      <c r="G51" s="317"/>
    </row>
    <row r="52" spans="2:7">
      <c r="B52" s="318"/>
      <c r="C52" s="278" t="s">
        <v>32</v>
      </c>
      <c r="D52" s="278" t="s">
        <v>33</v>
      </c>
      <c r="E52" s="278" t="s">
        <v>34</v>
      </c>
      <c r="F52" s="278" t="s">
        <v>35</v>
      </c>
      <c r="G52" s="279" t="s">
        <v>36</v>
      </c>
    </row>
    <row r="53" spans="2:7">
      <c r="B53" s="319"/>
      <c r="C53" s="320"/>
      <c r="D53" s="321"/>
      <c r="E53" s="321"/>
      <c r="F53" s="321"/>
      <c r="G53" s="322"/>
    </row>
    <row r="54" spans="2:7">
      <c r="B54" s="323" t="s">
        <v>38</v>
      </c>
      <c r="C54" s="286">
        <f>'[8]Summary of Output'!AC7</f>
        <v>15</v>
      </c>
      <c r="D54" s="286">
        <f>'[8]Summary of Output'!AD7</f>
        <v>15</v>
      </c>
      <c r="E54" s="286">
        <f>'[8]Summary of Output'!AE7</f>
        <v>15</v>
      </c>
      <c r="F54" s="286">
        <f>'[8]Summary of Output'!AF7</f>
        <v>15</v>
      </c>
      <c r="G54" s="287">
        <f>'[8]Summary of Output'!AG7</f>
        <v>15</v>
      </c>
    </row>
    <row r="55" spans="2:7">
      <c r="B55" s="323"/>
      <c r="C55" s="286"/>
      <c r="D55" s="286"/>
      <c r="E55" s="286"/>
      <c r="F55" s="291"/>
      <c r="G55" s="292"/>
    </row>
    <row r="56" spans="2:7">
      <c r="B56" s="323" t="s">
        <v>39</v>
      </c>
      <c r="C56" s="286">
        <f>'[8]Summary of Output'!AC9</f>
        <v>4.5943224301730616</v>
      </c>
      <c r="D56" s="286">
        <f>'[8]Summary of Output'!AD9</f>
        <v>4.5943224301730616</v>
      </c>
      <c r="E56" s="286">
        <f>'[8]Summary of Output'!AE9</f>
        <v>4.6117388677812601</v>
      </c>
      <c r="F56" s="286">
        <f>'[8]Summary of Output'!AF9</f>
        <v>4.8948255865392882</v>
      </c>
      <c r="G56" s="287">
        <f>'[8]Summary of Output'!AG9</f>
        <v>5.0655975168438134</v>
      </c>
    </row>
    <row r="57" spans="2:7">
      <c r="B57" s="323"/>
      <c r="C57" s="286"/>
      <c r="D57" s="286"/>
      <c r="E57" s="286"/>
      <c r="F57" s="291"/>
      <c r="G57" s="292"/>
    </row>
    <row r="58" spans="2:7">
      <c r="B58" s="323" t="s">
        <v>40</v>
      </c>
      <c r="C58" s="286">
        <f>'[8]Summary of Output'!AC11</f>
        <v>2.1892647569547177</v>
      </c>
      <c r="D58" s="286">
        <f>'[8]Summary of Output'!AD11</f>
        <v>2.1892647569547177</v>
      </c>
      <c r="E58" s="286">
        <f>'[8]Summary of Output'!AE11</f>
        <v>2.1975639552863186</v>
      </c>
      <c r="F58" s="286">
        <f>'[8]Summary of Output'!AF11</f>
        <v>2.3324590972704127</v>
      </c>
      <c r="G58" s="287">
        <f>'[8]Summary of Output'!AG11</f>
        <v>2.4138345283976403</v>
      </c>
    </row>
    <row r="59" spans="2:7">
      <c r="B59" s="323"/>
      <c r="C59" s="286"/>
      <c r="D59" s="286"/>
      <c r="E59" s="286"/>
      <c r="F59" s="291"/>
      <c r="G59" s="292"/>
    </row>
    <row r="60" spans="2:7">
      <c r="B60" s="323" t="s">
        <v>41</v>
      </c>
      <c r="C60" s="286">
        <f>'[8]Summary of Output'!AC13</f>
        <v>21.762642798318918</v>
      </c>
      <c r="D60" s="286">
        <f>'[8]Summary of Output'!AD13</f>
        <v>21.762642798318918</v>
      </c>
      <c r="E60" s="286">
        <f>'[8]Summary of Output'!AE13</f>
        <v>21.845141951621081</v>
      </c>
      <c r="F60" s="286">
        <f>'[8]Summary of Output'!AF13</f>
        <v>23.186082914061775</v>
      </c>
      <c r="G60" s="287">
        <f>'[8]Summary of Output'!AG13</f>
        <v>23.99500492066478</v>
      </c>
    </row>
    <row r="61" spans="2:7">
      <c r="B61" s="323"/>
      <c r="C61" s="286"/>
      <c r="D61" s="286"/>
      <c r="E61" s="286"/>
      <c r="F61" s="291"/>
      <c r="G61" s="292"/>
    </row>
    <row r="62" spans="2:7">
      <c r="B62" s="323" t="s">
        <v>42</v>
      </c>
      <c r="C62" s="286">
        <f>'[8]Summary of Output'!AC15</f>
        <v>7.2144778337845858</v>
      </c>
      <c r="D62" s="286">
        <f>'[8]Summary of Output'!AD15</f>
        <v>7.2144778337845858</v>
      </c>
      <c r="E62" s="286">
        <f>'[8]Summary of Output'!AE15</f>
        <v>7.0752394872683739</v>
      </c>
      <c r="F62" s="286">
        <f>'[8]Summary of Output'!AF15</f>
        <v>7.2818136109558784</v>
      </c>
      <c r="G62" s="287">
        <f>'[8]Summary of Output'!AG15</f>
        <v>6.8032100062888041</v>
      </c>
    </row>
    <row r="63" spans="2:7" ht="14.45" customHeight="1">
      <c r="B63" s="323"/>
      <c r="C63" s="286"/>
      <c r="D63" s="286"/>
      <c r="E63" s="286"/>
      <c r="F63" s="291"/>
      <c r="G63" s="292"/>
    </row>
    <row r="64" spans="2:7">
      <c r="B64" s="323" t="s">
        <v>43</v>
      </c>
      <c r="C64" s="286">
        <f>'[8]Summary of Output'!AC17</f>
        <v>12.736565737549862</v>
      </c>
      <c r="D64" s="286">
        <f>'[8]Summary of Output'!AD17</f>
        <v>12.736565737549862</v>
      </c>
      <c r="E64" s="286">
        <f>'[8]Summary of Output'!AE17</f>
        <v>13.264460508771419</v>
      </c>
      <c r="F64" s="286">
        <f>'[8]Summary of Output'!AF17</f>
        <v>12.999385779558272</v>
      </c>
      <c r="G64" s="287">
        <f>'[8]Summary of Output'!AG17</f>
        <v>12.894699581150471</v>
      </c>
    </row>
    <row r="65" spans="2:7">
      <c r="B65" s="323"/>
      <c r="C65" s="286"/>
      <c r="D65" s="286"/>
      <c r="E65" s="286"/>
      <c r="F65" s="291"/>
      <c r="G65" s="292"/>
    </row>
    <row r="66" spans="2:7" ht="21.75" thickBot="1">
      <c r="B66" s="324" t="s">
        <v>44</v>
      </c>
      <c r="C66" s="297">
        <f>'[8]Summary of Output'!AC19</f>
        <v>36.502726443218855</v>
      </c>
      <c r="D66" s="297">
        <f>'[8]Summary of Output'!AD19</f>
        <v>36.502726443218855</v>
      </c>
      <c r="E66" s="297">
        <f>'[8]Summary of Output'!AE19</f>
        <v>36.005855229271539</v>
      </c>
      <c r="F66" s="297">
        <f>'[8]Summary of Output'!AF19</f>
        <v>34.305433011614369</v>
      </c>
      <c r="G66" s="298">
        <f>'[8]Summary of Output'!AG19</f>
        <v>33.82765344665448</v>
      </c>
    </row>
    <row r="67" spans="2:7">
      <c r="B67" s="90" t="s">
        <v>29</v>
      </c>
      <c r="C67" s="286"/>
      <c r="D67" s="286"/>
      <c r="E67" s="286"/>
      <c r="F67" s="286"/>
      <c r="G67" s="286"/>
    </row>
    <row r="68" spans="2:7" ht="14.45" customHeight="1"/>
    <row r="69" spans="2:7" ht="21.75" thickBot="1"/>
    <row r="70" spans="2:7">
      <c r="B70" s="325" t="str">
        <f>"Average Days to Maturity - as at"&amp; TEXT(Map!$N$16, " mmmm yyyy")</f>
        <v>Average Days to Maturity - as at June 2022</v>
      </c>
      <c r="C70" s="326"/>
      <c r="D70" s="326"/>
      <c r="E70" s="326"/>
      <c r="F70" s="326"/>
      <c r="G70" s="327"/>
    </row>
    <row r="71" spans="2:7">
      <c r="B71" s="318"/>
      <c r="C71" s="278" t="s">
        <v>32</v>
      </c>
      <c r="D71" s="278" t="s">
        <v>33</v>
      </c>
      <c r="E71" s="278" t="s">
        <v>34</v>
      </c>
      <c r="F71" s="278" t="s">
        <v>35</v>
      </c>
      <c r="G71" s="279" t="s">
        <v>36</v>
      </c>
    </row>
    <row r="72" spans="2:7">
      <c r="B72" s="319"/>
      <c r="C72" s="320"/>
      <c r="D72" s="321"/>
      <c r="E72" s="321"/>
      <c r="F72" s="321"/>
      <c r="G72" s="322"/>
    </row>
    <row r="73" spans="2:7">
      <c r="B73" s="323" t="s">
        <v>38</v>
      </c>
      <c r="C73" s="286">
        <f>'[8]Summary of Output'!$AC27</f>
        <v>0.15</v>
      </c>
      <c r="D73" s="286">
        <f>'[8]Summary of Output'!$AC27</f>
        <v>0.15</v>
      </c>
      <c r="E73" s="286">
        <f>'[8]Summary of Output'!$AC27</f>
        <v>0.15</v>
      </c>
      <c r="F73" s="286">
        <f>'[8]Summary of Output'!$AC27</f>
        <v>0.15</v>
      </c>
      <c r="G73" s="287">
        <f>'[8]Summary of Output'!$AC27</f>
        <v>0.15</v>
      </c>
    </row>
    <row r="74" spans="2:7">
      <c r="B74" s="323"/>
      <c r="C74" s="286"/>
      <c r="D74" s="286"/>
      <c r="E74" s="286"/>
      <c r="F74" s="286"/>
      <c r="G74" s="287"/>
    </row>
    <row r="75" spans="2:7">
      <c r="B75" s="323" t="s">
        <v>39</v>
      </c>
      <c r="C75" s="286">
        <f>'[8]Summary of Output'!$AC29</f>
        <v>2.1133883178796085</v>
      </c>
      <c r="D75" s="286">
        <f>'[8]Summary of Output'!$AC29</f>
        <v>2.1133883178796085</v>
      </c>
      <c r="E75" s="286">
        <f>'[8]Summary of Output'!$AC29</f>
        <v>2.1133883178796085</v>
      </c>
      <c r="F75" s="286">
        <f>'[8]Summary of Output'!$AC29</f>
        <v>2.1133883178796085</v>
      </c>
      <c r="G75" s="287">
        <f>'[8]Summary of Output'!$AC29</f>
        <v>2.1133883178796085</v>
      </c>
    </row>
    <row r="76" spans="2:7">
      <c r="B76" s="323"/>
      <c r="C76" s="286"/>
      <c r="D76" s="286"/>
      <c r="E76" s="286"/>
      <c r="F76" s="291"/>
      <c r="G76" s="292"/>
    </row>
    <row r="77" spans="2:7">
      <c r="B77" s="323" t="s">
        <v>40</v>
      </c>
      <c r="C77" s="286">
        <f>'[8]Summary of Output'!$AC31</f>
        <v>1.9922309288287932</v>
      </c>
      <c r="D77" s="286">
        <f>'[8]Summary of Output'!$AC31</f>
        <v>1.9922309288287932</v>
      </c>
      <c r="E77" s="286">
        <f>'[8]Summary of Output'!$AC31</f>
        <v>1.9922309288287932</v>
      </c>
      <c r="F77" s="286">
        <f>'[8]Summary of Output'!$AC31</f>
        <v>1.9922309288287932</v>
      </c>
      <c r="G77" s="287">
        <f>'[8]Summary of Output'!$AC31</f>
        <v>1.9922309288287932</v>
      </c>
    </row>
    <row r="78" spans="2:7">
      <c r="B78" s="323"/>
      <c r="C78" s="286"/>
      <c r="D78" s="286"/>
      <c r="E78" s="286"/>
      <c r="F78" s="291"/>
      <c r="G78" s="292"/>
    </row>
    <row r="79" spans="2:7">
      <c r="B79" s="323" t="s">
        <v>41</v>
      </c>
      <c r="C79" s="286">
        <f>'[8]Summary of Output'!$AC33</f>
        <v>39.426654536287771</v>
      </c>
      <c r="D79" s="286">
        <f>'[8]Summary of Output'!$AC33</f>
        <v>39.426654536287771</v>
      </c>
      <c r="E79" s="286">
        <f>'[8]Summary of Output'!$AC33</f>
        <v>39.426654536287771</v>
      </c>
      <c r="F79" s="286">
        <f>'[8]Summary of Output'!$AC33</f>
        <v>39.426654536287771</v>
      </c>
      <c r="G79" s="287">
        <f>'[8]Summary of Output'!$AC33</f>
        <v>39.426654536287771</v>
      </c>
    </row>
    <row r="80" spans="2:7">
      <c r="B80" s="323"/>
      <c r="C80" s="286"/>
      <c r="D80" s="286"/>
      <c r="E80" s="286"/>
      <c r="F80" s="291"/>
      <c r="G80" s="292"/>
    </row>
    <row r="81" spans="2:10">
      <c r="B81" s="323" t="s">
        <v>42</v>
      </c>
      <c r="C81" s="286">
        <f>'[8]Summary of Output'!$AC35</f>
        <v>3.3186598035409092</v>
      </c>
      <c r="D81" s="286">
        <f>'[8]Summary of Output'!$AC35</f>
        <v>3.3186598035409092</v>
      </c>
      <c r="E81" s="286">
        <f>'[8]Summary of Output'!$AC35</f>
        <v>3.3186598035409092</v>
      </c>
      <c r="F81" s="286">
        <f>'[8]Summary of Output'!$AC35</f>
        <v>3.3186598035409092</v>
      </c>
      <c r="G81" s="287">
        <f>'[8]Summary of Output'!$AC35</f>
        <v>3.3186598035409092</v>
      </c>
    </row>
    <row r="82" spans="2:10">
      <c r="B82" s="323"/>
      <c r="C82" s="286"/>
      <c r="D82" s="286"/>
      <c r="E82" s="286"/>
      <c r="F82" s="291"/>
      <c r="G82" s="292"/>
    </row>
    <row r="83" spans="2:10">
      <c r="B83" s="323" t="s">
        <v>43</v>
      </c>
      <c r="C83" s="286">
        <f>'[8]Summary of Output'!$AC37</f>
        <v>11.590274821170375</v>
      </c>
      <c r="D83" s="286">
        <f>'[8]Summary of Output'!$AC37</f>
        <v>11.590274821170375</v>
      </c>
      <c r="E83" s="286">
        <f>'[8]Summary of Output'!$AC37</f>
        <v>11.590274821170375</v>
      </c>
      <c r="F83" s="286">
        <f>'[8]Summary of Output'!$AC37</f>
        <v>11.590274821170375</v>
      </c>
      <c r="G83" s="287">
        <f>'[8]Summary of Output'!$AC37</f>
        <v>11.590274821170375</v>
      </c>
    </row>
    <row r="84" spans="2:10">
      <c r="B84" s="323"/>
      <c r="C84" s="286"/>
      <c r="D84" s="286"/>
      <c r="E84" s="286"/>
      <c r="F84" s="291"/>
      <c r="G84" s="292"/>
    </row>
    <row r="85" spans="2:10">
      <c r="B85" s="323" t="s">
        <v>44</v>
      </c>
      <c r="C85" s="286">
        <f>'[8]Summary of Output'!$AC39</f>
        <v>66.130772739631482</v>
      </c>
      <c r="D85" s="286">
        <f>'[8]Summary of Output'!$AC39</f>
        <v>66.130772739631482</v>
      </c>
      <c r="E85" s="286">
        <f>'[8]Summary of Output'!$AC39</f>
        <v>66.130772739631482</v>
      </c>
      <c r="F85" s="286">
        <f>'[8]Summary of Output'!$AC39</f>
        <v>66.130772739631482</v>
      </c>
      <c r="G85" s="287">
        <f>'[8]Summary of Output'!$AC39</f>
        <v>66.130772739631482</v>
      </c>
    </row>
    <row r="86" spans="2:10">
      <c r="B86" s="328"/>
      <c r="C86" s="286"/>
      <c r="D86" s="286"/>
      <c r="E86" s="286"/>
      <c r="F86" s="291"/>
      <c r="G86" s="292"/>
    </row>
    <row r="87" spans="2:10" ht="21.75" thickBot="1">
      <c r="B87" s="324" t="s">
        <v>46</v>
      </c>
      <c r="C87" s="297">
        <f>'[8]Summary of Output'!$AC41</f>
        <v>124.72198114733894</v>
      </c>
      <c r="D87" s="297">
        <f>'[8]Summary of Output'!$AC41</f>
        <v>124.72198114733894</v>
      </c>
      <c r="E87" s="297">
        <f>'[8]Summary of Output'!$AC41</f>
        <v>124.72198114733894</v>
      </c>
      <c r="F87" s="297">
        <f>'[8]Summary of Output'!$AC41</f>
        <v>124.72198114733894</v>
      </c>
      <c r="G87" s="298">
        <f>'[8]Summary of Output'!$AC41</f>
        <v>124.72198114733894</v>
      </c>
    </row>
    <row r="88" spans="2:10">
      <c r="B88" s="90" t="s">
        <v>29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35" t="s">
        <v>45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 t="s">
        <v>7</v>
      </c>
      <c r="P2" s="438" t="s">
        <v>7</v>
      </c>
      <c r="Q2" s="438"/>
      <c r="R2" s="61"/>
    </row>
    <row r="3" spans="2:18" ht="14.25" thickBot="1"/>
    <row r="4" spans="2:18" ht="15" customHeight="1" thickBot="1">
      <c r="B4" s="485" t="str">
        <f>"IJG Money Market Index [average returns] - "&amp; TEXT(Map!$N$16, " mmmm yyyy")</f>
        <v>IJG Money Market Index [average returns] -  June 2022</v>
      </c>
      <c r="C4" s="486"/>
      <c r="D4" s="486"/>
      <c r="E4" s="486"/>
      <c r="F4" s="486"/>
      <c r="G4" s="487"/>
      <c r="H4" s="68"/>
      <c r="I4" s="488" t="str">
        <f>"IJG Money Market Index Performance [average returns, %] - "&amp; TEXT(Map!$N$16, " mmmm yyyy")</f>
        <v>IJG Money Market Index Performance [average returns, %] -  June 2022</v>
      </c>
      <c r="J4" s="489"/>
      <c r="K4" s="489"/>
      <c r="L4" s="489"/>
      <c r="M4" s="489"/>
      <c r="N4" s="489"/>
      <c r="O4" s="489"/>
      <c r="P4" s="489"/>
      <c r="Q4" s="490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29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134</v>
      </c>
      <c r="R5" s="71"/>
    </row>
    <row r="6" spans="2:18" ht="14.45" customHeight="1">
      <c r="B6" s="191"/>
      <c r="C6" s="330"/>
      <c r="D6" s="330"/>
      <c r="E6" s="330"/>
      <c r="F6" s="330"/>
      <c r="G6" s="331"/>
      <c r="H6" s="72"/>
      <c r="I6" s="332"/>
      <c r="J6" s="160"/>
      <c r="K6" s="160"/>
      <c r="L6" s="160"/>
      <c r="M6" s="160"/>
      <c r="N6" s="160"/>
      <c r="O6" s="160"/>
      <c r="P6" s="160"/>
      <c r="Q6" s="342"/>
      <c r="R6" s="73"/>
    </row>
    <row r="7" spans="2:18" ht="14.45" customHeight="1">
      <c r="B7" s="171" t="s">
        <v>37</v>
      </c>
      <c r="C7" s="333">
        <f>'[9]T-TBs'!N5</f>
        <v>557.51253043772624</v>
      </c>
      <c r="D7" s="333">
        <f>'[9]T-TBs'!O5</f>
        <v>554.89981893210233</v>
      </c>
      <c r="E7" s="333">
        <f>'[9]T-TBs'!P5</f>
        <v>549.98765011606247</v>
      </c>
      <c r="F7" s="333">
        <f>'[9]T-TBs'!Q5</f>
        <v>543.15627304166492</v>
      </c>
      <c r="G7" s="334">
        <f>'[9]T-TBs'!R5</f>
        <v>531.16317388419941</v>
      </c>
      <c r="H7" s="166"/>
      <c r="I7" s="186" t="s">
        <v>37</v>
      </c>
      <c r="J7" s="333">
        <f>'[9]T-TBs'!N20</f>
        <v>0.47084382017856807</v>
      </c>
      <c r="K7" s="333">
        <f>'[9]T-TBs'!O20</f>
        <v>1.3681907802976623</v>
      </c>
      <c r="L7" s="333">
        <f>'[9]T-TBs'!P20</f>
        <v>2.6431172958137017</v>
      </c>
      <c r="M7" s="333">
        <f>'[9]T-TBs'!Q20</f>
        <v>4.9606896428537661</v>
      </c>
      <c r="N7" s="333">
        <f>'[9]T-TBs'!R20</f>
        <v>2.6431172958137017</v>
      </c>
      <c r="O7" s="333">
        <f>'[9]T-TBs'!S20</f>
        <v>5.6518991443861744</v>
      </c>
      <c r="P7" s="333">
        <f>'[9]T-TBs'!T20</f>
        <v>6.5922817457160221</v>
      </c>
      <c r="Q7" s="334">
        <f>'[9]T-TBs'!U20</f>
        <v>6.5397619895084969</v>
      </c>
      <c r="R7" s="74"/>
    </row>
    <row r="8" spans="2:18" ht="14.45" customHeight="1">
      <c r="B8" s="171"/>
      <c r="C8" s="333"/>
      <c r="D8" s="333"/>
      <c r="E8" s="333"/>
      <c r="F8" s="333"/>
      <c r="G8" s="334"/>
      <c r="H8" s="166"/>
      <c r="I8" s="186"/>
      <c r="J8" s="333"/>
      <c r="K8" s="333"/>
      <c r="L8" s="333"/>
      <c r="M8" s="333"/>
      <c r="N8" s="333"/>
      <c r="O8" s="333"/>
      <c r="P8" s="333"/>
      <c r="Q8" s="334"/>
      <c r="R8" s="73"/>
    </row>
    <row r="9" spans="2:18" ht="14.45" customHeight="1">
      <c r="B9" s="171" t="s">
        <v>38</v>
      </c>
      <c r="C9" s="333">
        <f>'[9]T-TBs'!N7</f>
        <v>407.36547398275491</v>
      </c>
      <c r="D9" s="333">
        <f>'[9]T-TBs'!O7</f>
        <v>405.92798273147719</v>
      </c>
      <c r="E9" s="333">
        <f>'[9]T-TBs'!P7</f>
        <v>403.3519674414469</v>
      </c>
      <c r="F9" s="333">
        <f>'[9]T-TBs'!Q7</f>
        <v>399.76717213316618</v>
      </c>
      <c r="G9" s="334">
        <f>'[9]T-TBs'!R7</f>
        <v>394.20567859666102</v>
      </c>
      <c r="H9" s="166"/>
      <c r="I9" s="186" t="s">
        <v>38</v>
      </c>
      <c r="J9" s="333">
        <f>'[9]T-TBs'!N22</f>
        <v>0.35412470005267149</v>
      </c>
      <c r="K9" s="333">
        <f>'[9]T-TBs'!O22</f>
        <v>0.99503829540403821</v>
      </c>
      <c r="L9" s="333">
        <f>'[9]T-TBs'!P22</f>
        <v>1.9006817916148666</v>
      </c>
      <c r="M9" s="333">
        <f>'[9]T-TBs'!Q22</f>
        <v>3.3383069043910307</v>
      </c>
      <c r="N9" s="333">
        <f>'[9]T-TBs'!R22</f>
        <v>1.9006817916148666</v>
      </c>
      <c r="O9" s="333">
        <f>'[9]T-TBs'!S22</f>
        <v>3.6768075206797812</v>
      </c>
      <c r="P9" s="333">
        <f>'[9]T-TBs'!T22</f>
        <v>4.4829610460928704</v>
      </c>
      <c r="Q9" s="334">
        <f>'[9]T-TBs'!U22</f>
        <v>4.6069861699480796</v>
      </c>
      <c r="R9" s="73"/>
    </row>
    <row r="10" spans="2:18" ht="14.45" customHeight="1">
      <c r="B10" s="171"/>
      <c r="C10" s="333"/>
      <c r="D10" s="333"/>
      <c r="E10" s="333"/>
      <c r="F10" s="333"/>
      <c r="G10" s="334"/>
      <c r="H10" s="166"/>
      <c r="I10" s="186"/>
      <c r="J10" s="333"/>
      <c r="K10" s="333"/>
      <c r="L10" s="333"/>
      <c r="M10" s="333"/>
      <c r="N10" s="333"/>
      <c r="O10" s="333"/>
      <c r="P10" s="333"/>
      <c r="Q10" s="334"/>
      <c r="R10" s="73"/>
    </row>
    <row r="11" spans="2:18" ht="14.45" customHeight="1">
      <c r="B11" s="171" t="s">
        <v>42</v>
      </c>
      <c r="C11" s="333">
        <f>'[9]T-TBs'!N9</f>
        <v>540.66787907610342</v>
      </c>
      <c r="D11" s="333">
        <f>'[9]T-TBs'!O9</f>
        <v>538.14526328660861</v>
      </c>
      <c r="E11" s="333">
        <f>'[9]T-TBs'!P9</f>
        <v>533.48728007694172</v>
      </c>
      <c r="F11" s="333">
        <f>'[9]T-TBs'!Q9</f>
        <v>526.94601871869463</v>
      </c>
      <c r="G11" s="334">
        <f>'[9]T-TBs'!R9</f>
        <v>514.93094481865637</v>
      </c>
      <c r="H11" s="166"/>
      <c r="I11" s="186" t="s">
        <v>42</v>
      </c>
      <c r="J11" s="333">
        <f>'[9]T-TBs'!N24</f>
        <v>0.46876112484730559</v>
      </c>
      <c r="K11" s="333">
        <f>'[9]T-TBs'!O24</f>
        <v>1.3459737968121832</v>
      </c>
      <c r="L11" s="333">
        <f>'[9]T-TBs'!P24</f>
        <v>2.6040353034214814</v>
      </c>
      <c r="M11" s="333">
        <f>'[9]T-TBs'!Q24</f>
        <v>4.9981331509433513</v>
      </c>
      <c r="N11" s="333">
        <f>'[9]T-TBs'!R24</f>
        <v>2.6040353034214814</v>
      </c>
      <c r="O11" s="333">
        <f>'[9]T-TBs'!S24</f>
        <v>5.4316373988148259</v>
      </c>
      <c r="P11" s="333">
        <f>'[9]T-TBs'!T24</f>
        <v>6.4133108120637106</v>
      </c>
      <c r="Q11" s="334">
        <f>'[9]T-TBs'!U24</f>
        <v>6.4932948993695616</v>
      </c>
      <c r="R11" s="74"/>
    </row>
    <row r="12" spans="2:18" ht="14.45" customHeight="1">
      <c r="B12" s="171"/>
      <c r="C12" s="333"/>
      <c r="D12" s="333"/>
      <c r="E12" s="333"/>
      <c r="F12" s="333"/>
      <c r="G12" s="334"/>
      <c r="H12" s="166"/>
      <c r="I12" s="186"/>
      <c r="J12" s="333"/>
      <c r="K12" s="333"/>
      <c r="L12" s="333"/>
      <c r="M12" s="333"/>
      <c r="N12" s="333"/>
      <c r="O12" s="333"/>
      <c r="P12" s="333"/>
      <c r="Q12" s="334"/>
      <c r="R12" s="73"/>
    </row>
    <row r="13" spans="2:18" ht="14.45" customHeight="1">
      <c r="B13" s="171" t="s">
        <v>43</v>
      </c>
      <c r="C13" s="333">
        <f>'[9]T-TBs'!N11</f>
        <v>571.2527414477255</v>
      </c>
      <c r="D13" s="333">
        <f>'[9]T-TBs'!O11</f>
        <v>568.51002572885318</v>
      </c>
      <c r="E13" s="333">
        <f>'[9]T-TBs'!P11</f>
        <v>563.29762973847608</v>
      </c>
      <c r="F13" s="333">
        <f>'[9]T-TBs'!Q11</f>
        <v>555.99286800639754</v>
      </c>
      <c r="G13" s="334">
        <f>'[9]T-TBs'!R11</f>
        <v>542.91135052858419</v>
      </c>
      <c r="H13" s="166"/>
      <c r="I13" s="186" t="s">
        <v>43</v>
      </c>
      <c r="J13" s="333">
        <f>'[9]T-TBs'!N26</f>
        <v>0.48243928774274192</v>
      </c>
      <c r="K13" s="333">
        <f>'[9]T-TBs'!O26</f>
        <v>1.4122395141166866</v>
      </c>
      <c r="L13" s="333">
        <f>'[9]T-TBs'!P26</f>
        <v>2.7446167602913185</v>
      </c>
      <c r="M13" s="333">
        <f>'[9]T-TBs'!Q26</f>
        <v>5.2202612620914746</v>
      </c>
      <c r="N13" s="333">
        <f>'[9]T-TBs'!R26</f>
        <v>2.7446167602913185</v>
      </c>
      <c r="O13" s="333">
        <f>'[9]T-TBs'!S26</f>
        <v>5.7082116191304211</v>
      </c>
      <c r="P13" s="333">
        <f>'[9]T-TBs'!T26</f>
        <v>6.6883276395834468</v>
      </c>
      <c r="Q13" s="334">
        <f>'[9]T-TBs'!U26</f>
        <v>6.7646278794076586</v>
      </c>
      <c r="R13" s="74"/>
    </row>
    <row r="14" spans="2:18" ht="14.45" customHeight="1">
      <c r="B14" s="171"/>
      <c r="C14" s="333"/>
      <c r="D14" s="333"/>
      <c r="E14" s="333"/>
      <c r="F14" s="333"/>
      <c r="G14" s="334"/>
      <c r="H14" s="166"/>
      <c r="I14" s="186"/>
      <c r="J14" s="333"/>
      <c r="K14" s="333"/>
      <c r="L14" s="333"/>
      <c r="M14" s="333"/>
      <c r="N14" s="333"/>
      <c r="O14" s="333"/>
      <c r="P14" s="333"/>
      <c r="Q14" s="334"/>
      <c r="R14" s="73"/>
    </row>
    <row r="15" spans="2:18" ht="14.45" customHeight="1">
      <c r="B15" s="171" t="s">
        <v>44</v>
      </c>
      <c r="C15" s="333">
        <f>'[9]T-TBs'!N13</f>
        <v>608.23887063574989</v>
      </c>
      <c r="D15" s="333">
        <f>'[9]T-TBs'!O13</f>
        <v>605.28042847271604</v>
      </c>
      <c r="E15" s="333">
        <f>'[9]T-TBs'!P13</f>
        <v>599.68599010840694</v>
      </c>
      <c r="F15" s="333">
        <f>'[9]T-TBs'!Q13</f>
        <v>591.93954831421706</v>
      </c>
      <c r="G15" s="334">
        <f>'[9]T-TBs'!R13</f>
        <v>578.34176559477635</v>
      </c>
      <c r="H15" s="166"/>
      <c r="I15" s="186" t="s">
        <v>44</v>
      </c>
      <c r="J15" s="333">
        <f>'[9]T-TBs'!N28</f>
        <v>0.48877214987750328</v>
      </c>
      <c r="K15" s="333">
        <f>'[9]T-TBs'!O28</f>
        <v>1.4262265032732868</v>
      </c>
      <c r="L15" s="333">
        <f>'[9]T-TBs'!P28</f>
        <v>2.7535450820867835</v>
      </c>
      <c r="M15" s="333">
        <f>'[9]T-TBs'!Q28</f>
        <v>5.1694528770936721</v>
      </c>
      <c r="N15" s="333">
        <f>'[9]T-TBs'!R28</f>
        <v>2.7535450820867835</v>
      </c>
      <c r="O15" s="333">
        <f>'[9]T-TBs'!S28</f>
        <v>6.0655451594981979</v>
      </c>
      <c r="P15" s="333">
        <f>'[9]T-TBs'!T28</f>
        <v>7.019829543113798</v>
      </c>
      <c r="Q15" s="334">
        <f>'[9]T-TBs'!U28</f>
        <v>6.8570931344784869</v>
      </c>
      <c r="R15" s="74"/>
    </row>
    <row r="16" spans="2:18" ht="14.45" customHeight="1" thickBot="1">
      <c r="B16" s="335"/>
      <c r="C16" s="336"/>
      <c r="D16" s="336"/>
      <c r="E16" s="336"/>
      <c r="F16" s="336"/>
      <c r="G16" s="337"/>
      <c r="H16" s="72"/>
      <c r="I16" s="338"/>
      <c r="J16" s="336"/>
      <c r="K16" s="336"/>
      <c r="L16" s="336"/>
      <c r="M16" s="336"/>
      <c r="N16" s="336"/>
      <c r="O16" s="336"/>
      <c r="P16" s="336"/>
      <c r="Q16" s="337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5" t="str">
        <f>"IJG Money Market Index Weights [%] - "&amp; TEXT(Map!$N$16, " mmmm yyyy")</f>
        <v>IJG Money Market Index Weights [%] -  June 2022</v>
      </c>
      <c r="C19" s="486"/>
      <c r="D19" s="486"/>
      <c r="E19" s="486"/>
      <c r="F19" s="486"/>
      <c r="G19" s="487"/>
      <c r="I19" s="485" t="str">
        <f>"IJG Money Market Index Performance [single-month returns, %] - "&amp; TEXT(Map!$N$16, " mmmm yyyy")</f>
        <v>IJG Money Market Index Performance [single-month returns, %] -  June 2022</v>
      </c>
      <c r="J19" s="486"/>
      <c r="K19" s="486"/>
      <c r="L19" s="486"/>
      <c r="M19" s="486"/>
      <c r="N19" s="486"/>
      <c r="O19" s="486"/>
      <c r="P19" s="486"/>
      <c r="Q19" s="487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134</v>
      </c>
      <c r="R20" s="73"/>
    </row>
    <row r="21" spans="2:18" ht="14.45" customHeight="1">
      <c r="B21" s="191"/>
      <c r="C21" s="330"/>
      <c r="D21" s="330"/>
      <c r="E21" s="330"/>
      <c r="F21" s="330"/>
      <c r="G21" s="331"/>
      <c r="I21" s="191"/>
      <c r="J21" s="160"/>
      <c r="K21" s="160"/>
      <c r="L21" s="160"/>
      <c r="M21" s="160"/>
      <c r="N21" s="160"/>
      <c r="O21" s="160"/>
      <c r="P21" s="160"/>
      <c r="Q21" s="342"/>
      <c r="R21" s="73"/>
    </row>
    <row r="22" spans="2:18" ht="14.45" customHeight="1">
      <c r="B22" s="171" t="s">
        <v>38</v>
      </c>
      <c r="C22" s="333">
        <f>'[9]T-TBs'!D36</f>
        <v>15</v>
      </c>
      <c r="D22" s="333">
        <f>'[9]T-TBs'!E36</f>
        <v>15</v>
      </c>
      <c r="E22" s="333">
        <f>'[9]T-TBs'!F36</f>
        <v>15</v>
      </c>
      <c r="F22" s="333">
        <f>'[9]T-TBs'!G36</f>
        <v>15</v>
      </c>
      <c r="G22" s="334">
        <f>'[9]T-TBs'!H36</f>
        <v>15</v>
      </c>
      <c r="H22" s="166"/>
      <c r="I22" s="171" t="s">
        <v>37</v>
      </c>
      <c r="J22" s="333">
        <f>'[9]T-TBs'!D20</f>
        <v>0.55394695113597514</v>
      </c>
      <c r="K22" s="333">
        <f>'[9]T-TBs'!E20</f>
        <v>1.5581109447281527</v>
      </c>
      <c r="L22" s="333">
        <f>'[9]T-TBs'!F20</f>
        <v>2.9602540625332185</v>
      </c>
      <c r="M22" s="333">
        <f>'[9]T-TBs'!G20</f>
        <v>5.5350998799748252</v>
      </c>
      <c r="N22" s="333">
        <f>'[9]T-TBs'!H20</f>
        <v>2.9602540625332185</v>
      </c>
      <c r="O22" s="333">
        <f>'[9]T-TBs'!I20</f>
        <v>5.465156123233128</v>
      </c>
      <c r="P22" s="333">
        <f>'[9]T-TBs'!J20</f>
        <v>6.4169367503070562</v>
      </c>
      <c r="Q22" s="334">
        <f>'[9]T-TBs'!K20</f>
        <v>6.5497939692910734</v>
      </c>
      <c r="R22" s="73"/>
    </row>
    <row r="23" spans="2:18" ht="14.45" customHeight="1">
      <c r="B23" s="171"/>
      <c r="C23" s="333"/>
      <c r="D23" s="333"/>
      <c r="E23" s="333"/>
      <c r="F23" s="333"/>
      <c r="G23" s="334"/>
      <c r="H23" s="166"/>
      <c r="I23" s="171"/>
      <c r="J23" s="333"/>
      <c r="K23" s="333"/>
      <c r="L23" s="333"/>
      <c r="M23" s="333"/>
      <c r="N23" s="333"/>
      <c r="O23" s="333"/>
      <c r="P23" s="333"/>
      <c r="Q23" s="334"/>
      <c r="R23" s="73"/>
    </row>
    <row r="24" spans="2:18" ht="15" customHeight="1">
      <c r="B24" s="171" t="s">
        <v>42</v>
      </c>
      <c r="C24" s="333">
        <f>'[9]T-TBs'!D38</f>
        <v>10.782795818879498</v>
      </c>
      <c r="D24" s="333">
        <f>'[9]T-TBs'!E38</f>
        <v>10.782795818879498</v>
      </c>
      <c r="E24" s="333">
        <f>'[9]T-TBs'!F38</f>
        <v>11.051055896813649</v>
      </c>
      <c r="F24" s="333">
        <f>'[9]T-TBs'!G38</f>
        <v>10.447080416572211</v>
      </c>
      <c r="G24" s="334">
        <f>'[9]T-TBs'!H38</f>
        <v>11.064318529862176</v>
      </c>
      <c r="H24" s="166"/>
      <c r="I24" s="171" t="s">
        <v>38</v>
      </c>
      <c r="J24" s="333">
        <f>'[9]T-TBs'!D22</f>
        <v>0.35412470005267149</v>
      </c>
      <c r="K24" s="333">
        <f>'[9]T-TBs'!E22</f>
        <v>0.99503829540403821</v>
      </c>
      <c r="L24" s="333">
        <f>'[9]T-TBs'!F22</f>
        <v>1.9006817916148666</v>
      </c>
      <c r="M24" s="333">
        <f>'[9]T-TBs'!G22</f>
        <v>3.3383069043910307</v>
      </c>
      <c r="N24" s="333">
        <f>'[9]T-TBs'!H22</f>
        <v>1.9006817916148666</v>
      </c>
      <c r="O24" s="333">
        <f>'[9]T-TBs'!I22</f>
        <v>3.6768075206797812</v>
      </c>
      <c r="P24" s="333">
        <f>'[9]T-TBs'!J22</f>
        <v>4.4829610460928704</v>
      </c>
      <c r="Q24" s="334">
        <f>'[9]T-TBs'!K22</f>
        <v>4.6069861699480796</v>
      </c>
      <c r="R24" s="73"/>
    </row>
    <row r="25" spans="2:18">
      <c r="B25" s="171"/>
      <c r="C25" s="333"/>
      <c r="D25" s="333"/>
      <c r="E25" s="333"/>
      <c r="F25" s="333"/>
      <c r="G25" s="334"/>
      <c r="H25" s="166"/>
      <c r="I25" s="171"/>
      <c r="J25" s="333"/>
      <c r="K25" s="333"/>
      <c r="L25" s="333"/>
      <c r="M25" s="333"/>
      <c r="N25" s="333"/>
      <c r="O25" s="333"/>
      <c r="P25" s="333"/>
      <c r="Q25" s="334"/>
    </row>
    <row r="26" spans="2:18" ht="15" customHeight="1">
      <c r="B26" s="171" t="s">
        <v>43</v>
      </c>
      <c r="C26" s="333">
        <f>'[9]T-TBs'!D40</f>
        <v>19.39223503662819</v>
      </c>
      <c r="D26" s="333">
        <f>'[9]T-TBs'!E40</f>
        <v>19.39223503662819</v>
      </c>
      <c r="E26" s="333">
        <f>'[9]T-TBs'!F40</f>
        <v>19.085219968736872</v>
      </c>
      <c r="F26" s="333">
        <f>'[9]T-TBs'!G40</f>
        <v>20.498951650274538</v>
      </c>
      <c r="G26" s="334">
        <f>'[9]T-TBs'!H40</f>
        <v>20.479836651352731</v>
      </c>
      <c r="H26" s="166"/>
      <c r="I26" s="171" t="s">
        <v>42</v>
      </c>
      <c r="J26" s="333">
        <f>'[9]T-TBs'!D24</f>
        <v>0.50808631038521401</v>
      </c>
      <c r="K26" s="333">
        <f>'[9]T-TBs'!E24</f>
        <v>1.4128490426321916</v>
      </c>
      <c r="L26" s="333">
        <f>'[9]T-TBs'!F24</f>
        <v>2.6906972450551958</v>
      </c>
      <c r="M26" s="333">
        <f>'[9]T-TBs'!G24</f>
        <v>5.1269956929567817</v>
      </c>
      <c r="N26" s="333">
        <f>'[9]T-TBs'!H24</f>
        <v>2.6906972450551958</v>
      </c>
      <c r="O26" s="333">
        <f>'[9]T-TBs'!I24</f>
        <v>5.3869678479322447</v>
      </c>
      <c r="P26" s="333">
        <f>'[9]T-TBs'!J24</f>
        <v>6.3790097844803606</v>
      </c>
      <c r="Q26" s="334">
        <f>'[9]T-TBs'!K24</f>
        <v>6.4957251509719871</v>
      </c>
      <c r="R26" s="69"/>
    </row>
    <row r="27" spans="2:18" ht="14.45" customHeight="1">
      <c r="B27" s="171"/>
      <c r="C27" s="333"/>
      <c r="D27" s="333"/>
      <c r="E27" s="333"/>
      <c r="F27" s="333"/>
      <c r="G27" s="334"/>
      <c r="H27" s="166"/>
      <c r="I27" s="171"/>
      <c r="J27" s="333"/>
      <c r="K27" s="333"/>
      <c r="L27" s="333"/>
      <c r="M27" s="333"/>
      <c r="N27" s="333"/>
      <c r="O27" s="333"/>
      <c r="P27" s="333"/>
      <c r="Q27" s="334"/>
      <c r="R27" s="77"/>
    </row>
    <row r="28" spans="2:18" ht="14.45" customHeight="1">
      <c r="B28" s="171" t="s">
        <v>44</v>
      </c>
      <c r="C28" s="333">
        <f>'[9]T-TBs'!D42</f>
        <v>54.824969144492307</v>
      </c>
      <c r="D28" s="333">
        <f>'[9]T-TBs'!E42</f>
        <v>54.824969144492307</v>
      </c>
      <c r="E28" s="333">
        <f>'[9]T-TBs'!F42</f>
        <v>54.863724134449477</v>
      </c>
      <c r="F28" s="333">
        <f>'[9]T-TBs'!G42</f>
        <v>54.05396793315326</v>
      </c>
      <c r="G28" s="334">
        <f>'[9]T-TBs'!H42</f>
        <v>53.455844818785096</v>
      </c>
      <c r="H28" s="166"/>
      <c r="I28" s="171" t="s">
        <v>43</v>
      </c>
      <c r="J28" s="333">
        <f>'[9]T-TBs'!D26</f>
        <v>0.53283753359625319</v>
      </c>
      <c r="K28" s="333">
        <f>'[9]T-TBs'!E26</f>
        <v>1.5259125551159158</v>
      </c>
      <c r="L28" s="333">
        <f>'[9]T-TBs'!F26</f>
        <v>2.9296174229710203</v>
      </c>
      <c r="M28" s="333">
        <f>'[9]T-TBs'!G26</f>
        <v>5.5737624519104134</v>
      </c>
      <c r="N28" s="333">
        <f>'[9]T-TBs'!H26</f>
        <v>2.9296174229710203</v>
      </c>
      <c r="O28" s="333">
        <f>'[9]T-TBs'!I26</f>
        <v>5.5899308009588644</v>
      </c>
      <c r="P28" s="333">
        <f>'[9]T-TBs'!J26</f>
        <v>6.5799834699918458</v>
      </c>
      <c r="Q28" s="334">
        <f>'[9]T-TBs'!K26</f>
        <v>6.7685258649303082</v>
      </c>
      <c r="R28" s="73"/>
    </row>
    <row r="29" spans="2:18" ht="14.25" thickBot="1">
      <c r="B29" s="339"/>
      <c r="C29" s="336"/>
      <c r="D29" s="336"/>
      <c r="E29" s="336"/>
      <c r="F29" s="336"/>
      <c r="G29" s="337"/>
      <c r="H29" s="166"/>
      <c r="I29" s="171"/>
      <c r="J29" s="333"/>
      <c r="K29" s="333"/>
      <c r="L29" s="333"/>
      <c r="M29" s="333"/>
      <c r="N29" s="333"/>
      <c r="O29" s="333"/>
      <c r="P29" s="333"/>
      <c r="Q29" s="334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3">
        <f>'[9]T-TBs'!D28</f>
        <v>0.60692167271310105</v>
      </c>
      <c r="K30" s="333">
        <f>'[9]T-TBs'!E28</f>
        <v>1.7017278294933158</v>
      </c>
      <c r="L30" s="333">
        <f>'[9]T-TBs'!F28</f>
        <v>3.2213517952464077</v>
      </c>
      <c r="M30" s="333">
        <f>'[9]T-TBs'!G28</f>
        <v>6.0234631760825996</v>
      </c>
      <c r="N30" s="333">
        <f>'[9]T-TBs'!H28</f>
        <v>3.2213517952464077</v>
      </c>
      <c r="O30" s="333">
        <f>'[9]T-TBs'!I28</f>
        <v>5.7903668769703431</v>
      </c>
      <c r="P30" s="333">
        <f>'[9]T-TBs'!J28</f>
        <v>6.7601213779238112</v>
      </c>
      <c r="Q30" s="334">
        <f>'[9]T-TBs'!K28</f>
        <v>6.885154690930162</v>
      </c>
      <c r="R30" s="73"/>
    </row>
    <row r="31" spans="2:18" ht="14.25" thickBot="1">
      <c r="I31" s="335"/>
      <c r="J31" s="336"/>
      <c r="K31" s="336"/>
      <c r="L31" s="336"/>
      <c r="M31" s="336"/>
      <c r="N31" s="336"/>
      <c r="O31" s="336"/>
      <c r="P31" s="336"/>
      <c r="Q31" s="337"/>
      <c r="R31" s="73"/>
    </row>
    <row r="32" spans="2:18" ht="14.45" customHeight="1">
      <c r="B32" s="485" t="str">
        <f>"IJG Money Market Index [single-month returns] - "&amp; TEXT(Map!$N$16, " mmmm yyyy")</f>
        <v>IJG Money Market Index [single-month returns] -  June 2022</v>
      </c>
      <c r="C32" s="486"/>
      <c r="D32" s="486"/>
      <c r="E32" s="486"/>
      <c r="F32" s="486"/>
      <c r="G32" s="487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0"/>
      <c r="D34" s="330"/>
      <c r="E34" s="330"/>
      <c r="F34" s="330"/>
      <c r="G34" s="331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3">
        <f>'[9]T-TBs'!D5</f>
        <v>547.96868233510554</v>
      </c>
      <c r="D35" s="333">
        <f>'[9]T-TBs'!E5</f>
        <v>544.94994870901485</v>
      </c>
      <c r="E35" s="333">
        <f>'[9]T-TBs'!F5</f>
        <v>539.56171224308343</v>
      </c>
      <c r="F35" s="333">
        <f>'[9]T-TBs'!G5</f>
        <v>532.2138016503875</v>
      </c>
      <c r="G35" s="334">
        <f>'[9]T-TBs'!H5</f>
        <v>519.22884704549563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3"/>
      <c r="D36" s="333"/>
      <c r="E36" s="333"/>
      <c r="F36" s="333"/>
      <c r="G36" s="334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3">
        <f>'[9]T-TBs'!D7</f>
        <v>407.36547398275491</v>
      </c>
      <c r="D37" s="333">
        <f>'[9]T-TBs'!E7</f>
        <v>405.92798273147719</v>
      </c>
      <c r="E37" s="333">
        <f>'[9]T-TBs'!F7</f>
        <v>403.3519674414469</v>
      </c>
      <c r="F37" s="333">
        <f>'[9]T-TBs'!G7</f>
        <v>399.76717213316618</v>
      </c>
      <c r="G37" s="334">
        <f>'[9]T-TBs'!H7</f>
        <v>394.20567859666102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3"/>
      <c r="D38" s="333"/>
      <c r="E38" s="333"/>
      <c r="F38" s="333"/>
      <c r="G38" s="334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3">
        <f>'[9]T-TBs'!D9</f>
        <v>538.05006060663845</v>
      </c>
      <c r="D39" s="333">
        <f>'[9]T-TBs'!E9</f>
        <v>535.33012154370635</v>
      </c>
      <c r="E39" s="333">
        <f>'[9]T-TBs'!F9</f>
        <v>530.5541316371573</v>
      </c>
      <c r="F39" s="333">
        <f>'[9]T-TBs'!G9</f>
        <v>523.95209599431064</v>
      </c>
      <c r="G39" s="334">
        <f>'[9]T-TBs'!H9</f>
        <v>511.80960424106019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3"/>
      <c r="D40" s="333"/>
      <c r="E40" s="333"/>
      <c r="F40" s="333"/>
      <c r="G40" s="334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3">
        <f>'[9]T-TBs'!D11</f>
        <v>563.98939218262797</v>
      </c>
      <c r="D41" s="333">
        <f>'[9]T-TBs'!E11</f>
        <v>561.00017269894818</v>
      </c>
      <c r="E41" s="333">
        <f>'[9]T-TBs'!F11</f>
        <v>555.51275333423087</v>
      </c>
      <c r="F41" s="333">
        <f>'[9]T-TBs'!G11</f>
        <v>547.93693623188506</v>
      </c>
      <c r="G41" s="334">
        <f>'[9]T-TBs'!H11</f>
        <v>534.21359538979118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3"/>
      <c r="D42" s="333"/>
      <c r="E42" s="333"/>
      <c r="F42" s="333"/>
      <c r="G42" s="334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3">
        <f>'[9]T-TBs'!D13</f>
        <v>592.72065355815141</v>
      </c>
      <c r="D43" s="333">
        <f>'[9]T-TBs'!E13</f>
        <v>589.14500484007033</v>
      </c>
      <c r="E43" s="333">
        <f>'[9]T-TBs'!F13</f>
        <v>582.80293384186098</v>
      </c>
      <c r="F43" s="333">
        <f>'[9]T-TBs'!G13</f>
        <v>574.22291342773099</v>
      </c>
      <c r="G43" s="334">
        <f>'[9]T-TBs'!H13</f>
        <v>559.04668250061547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5"/>
      <c r="C44" s="340"/>
      <c r="D44" s="340"/>
      <c r="E44" s="340"/>
      <c r="F44" s="340"/>
      <c r="G44" s="341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27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35" t="s">
        <v>62</v>
      </c>
      <c r="C2" s="435"/>
      <c r="D2" s="435"/>
      <c r="E2" s="26"/>
      <c r="F2" s="26"/>
      <c r="G2" s="26"/>
      <c r="H2" s="26"/>
      <c r="I2" s="26"/>
      <c r="J2" s="26"/>
      <c r="K2" s="494" t="s">
        <v>7</v>
      </c>
      <c r="L2" s="494"/>
      <c r="O2" s="56"/>
      <c r="S2" s="56"/>
      <c r="U2" s="86">
        <f>Map!$N$16</f>
        <v>44742</v>
      </c>
    </row>
    <row r="3" spans="2:21" ht="14.25" thickBot="1"/>
    <row r="4" spans="2:21" ht="15" customHeight="1">
      <c r="B4" s="456" t="str">
        <f>"Namibian vs South African Yield Curve - "&amp; TEXT(Map!$N$16, " mmmm yyyy")</f>
        <v>Namibian vs South African Yield Curve -  June 2022</v>
      </c>
      <c r="C4" s="457"/>
      <c r="D4" s="457"/>
      <c r="E4" s="457"/>
      <c r="F4" s="458"/>
      <c r="G4" s="343"/>
      <c r="H4" s="491" t="s">
        <v>120</v>
      </c>
      <c r="I4" s="492"/>
      <c r="J4" s="492"/>
      <c r="K4" s="492"/>
      <c r="L4" s="493"/>
      <c r="M4" s="52"/>
      <c r="N4" s="52"/>
      <c r="O4" s="52"/>
      <c r="P4" s="52"/>
      <c r="Q4" s="52"/>
      <c r="R4" s="41"/>
      <c r="S4" s="41"/>
    </row>
    <row r="5" spans="2:21" ht="18.75">
      <c r="B5" s="344"/>
      <c r="C5" s="345"/>
      <c r="D5" s="345"/>
      <c r="E5" s="345"/>
      <c r="F5" s="346"/>
      <c r="G5" s="345"/>
      <c r="H5" s="344"/>
      <c r="I5" s="345"/>
      <c r="J5" s="345"/>
      <c r="K5" s="345"/>
      <c r="L5" s="346"/>
      <c r="M5" s="49"/>
      <c r="N5" s="49"/>
      <c r="O5" s="49"/>
      <c r="P5" s="49"/>
      <c r="Q5" s="49"/>
      <c r="R5" s="43"/>
      <c r="S5" s="43"/>
    </row>
    <row r="6" spans="2:21" ht="14.45" customHeight="1">
      <c r="B6" s="344"/>
      <c r="C6" s="347"/>
      <c r="D6" s="347"/>
      <c r="E6" s="347"/>
      <c r="F6" s="348"/>
      <c r="G6" s="347"/>
      <c r="H6" s="344"/>
      <c r="I6" s="347"/>
      <c r="J6" s="347"/>
      <c r="K6" s="347"/>
      <c r="L6" s="348"/>
      <c r="M6" s="50"/>
      <c r="N6" s="50"/>
      <c r="O6" s="50"/>
      <c r="P6" s="50"/>
      <c r="Q6" s="50"/>
      <c r="R6" s="35"/>
      <c r="S6" s="35"/>
    </row>
    <row r="7" spans="2:21" ht="14.45" customHeight="1">
      <c r="B7" s="349"/>
      <c r="C7" s="350"/>
      <c r="D7" s="350"/>
      <c r="E7" s="350"/>
      <c r="F7" s="351"/>
      <c r="G7" s="350"/>
      <c r="H7" s="349"/>
      <c r="I7" s="350"/>
      <c r="J7" s="350"/>
      <c r="K7" s="350"/>
      <c r="L7" s="351"/>
      <c r="M7" s="50"/>
      <c r="N7" s="50"/>
      <c r="O7" s="50"/>
      <c r="P7" s="50"/>
      <c r="Q7" s="50"/>
      <c r="R7" s="34"/>
      <c r="S7" s="34"/>
    </row>
    <row r="8" spans="2:21" ht="14.45" customHeight="1">
      <c r="B8" s="349"/>
      <c r="C8" s="350"/>
      <c r="D8" s="350"/>
      <c r="E8" s="350"/>
      <c r="F8" s="351"/>
      <c r="G8" s="350"/>
      <c r="H8" s="349"/>
      <c r="I8" s="350"/>
      <c r="J8" s="350"/>
      <c r="K8" s="350"/>
      <c r="L8" s="351"/>
      <c r="M8" s="50"/>
      <c r="N8" s="50"/>
      <c r="O8" s="50"/>
      <c r="P8" s="50"/>
      <c r="Q8" s="50"/>
      <c r="R8" s="35"/>
      <c r="S8" s="35"/>
    </row>
    <row r="9" spans="2:21" ht="14.45" customHeight="1">
      <c r="B9" s="349"/>
      <c r="C9" s="350"/>
      <c r="D9" s="350"/>
      <c r="E9" s="350"/>
      <c r="F9" s="351"/>
      <c r="G9" s="350"/>
      <c r="H9" s="349"/>
      <c r="I9" s="350"/>
      <c r="J9" s="350"/>
      <c r="K9" s="350"/>
      <c r="L9" s="351"/>
      <c r="M9" s="50"/>
      <c r="N9" s="50"/>
      <c r="O9" s="50"/>
      <c r="P9" s="50"/>
      <c r="Q9" s="50"/>
      <c r="R9" s="35"/>
      <c r="S9" s="35"/>
    </row>
    <row r="10" spans="2:21" ht="14.45" customHeight="1">
      <c r="B10" s="349"/>
      <c r="C10" s="350"/>
      <c r="D10" s="350"/>
      <c r="E10" s="350"/>
      <c r="F10" s="351"/>
      <c r="G10" s="350"/>
      <c r="H10" s="349"/>
      <c r="I10" s="350"/>
      <c r="J10" s="350"/>
      <c r="K10" s="350"/>
      <c r="L10" s="351"/>
      <c r="M10" s="50"/>
      <c r="N10" s="50"/>
      <c r="O10" s="50"/>
      <c r="P10" s="50"/>
      <c r="Q10" s="50"/>
      <c r="R10" s="35"/>
      <c r="S10" s="35"/>
    </row>
    <row r="11" spans="2:21" ht="14.45" customHeight="1">
      <c r="B11" s="349"/>
      <c r="C11" s="350"/>
      <c r="D11" s="350"/>
      <c r="E11" s="350"/>
      <c r="F11" s="351"/>
      <c r="G11" s="350"/>
      <c r="H11" s="349"/>
      <c r="I11" s="350"/>
      <c r="J11" s="350"/>
      <c r="K11" s="350"/>
      <c r="L11" s="351"/>
      <c r="M11" s="50"/>
      <c r="N11" s="50"/>
      <c r="O11" s="50"/>
      <c r="P11" s="50"/>
      <c r="Q11" s="50"/>
      <c r="R11" s="34"/>
      <c r="S11" s="34"/>
    </row>
    <row r="12" spans="2:21" ht="14.45" customHeight="1">
      <c r="B12" s="349"/>
      <c r="C12" s="350"/>
      <c r="D12" s="350"/>
      <c r="E12" s="350"/>
      <c r="F12" s="351"/>
      <c r="G12" s="350"/>
      <c r="H12" s="349"/>
      <c r="I12" s="350"/>
      <c r="J12" s="350"/>
      <c r="K12" s="350"/>
      <c r="L12" s="351"/>
      <c r="M12" s="50"/>
      <c r="N12" s="50"/>
      <c r="O12" s="50"/>
      <c r="P12" s="50"/>
      <c r="Q12" s="50"/>
      <c r="R12" s="35"/>
      <c r="S12" s="35"/>
    </row>
    <row r="13" spans="2:21" ht="14.45" customHeight="1">
      <c r="B13" s="349"/>
      <c r="C13" s="350"/>
      <c r="D13" s="350"/>
      <c r="E13" s="350"/>
      <c r="F13" s="351"/>
      <c r="G13" s="350"/>
      <c r="H13" s="349"/>
      <c r="I13" s="350"/>
      <c r="J13" s="350"/>
      <c r="K13" s="350"/>
      <c r="L13" s="351"/>
      <c r="M13" s="50"/>
      <c r="N13" s="50"/>
      <c r="O13" s="50"/>
      <c r="P13" s="50"/>
      <c r="Q13" s="50"/>
      <c r="R13" s="34"/>
      <c r="S13" s="34"/>
    </row>
    <row r="14" spans="2:21" ht="14.45" customHeight="1">
      <c r="B14" s="349"/>
      <c r="C14" s="350"/>
      <c r="D14" s="350"/>
      <c r="E14" s="350"/>
      <c r="F14" s="351"/>
      <c r="G14" s="350"/>
      <c r="H14" s="349"/>
      <c r="I14" s="350"/>
      <c r="J14" s="350"/>
      <c r="K14" s="350"/>
      <c r="L14" s="351"/>
      <c r="M14" s="50"/>
      <c r="N14" s="50"/>
      <c r="O14" s="50"/>
      <c r="P14" s="50"/>
      <c r="Q14" s="50"/>
      <c r="R14" s="35"/>
      <c r="S14" s="35"/>
    </row>
    <row r="15" spans="2:21" ht="14.45" customHeight="1">
      <c r="B15" s="352"/>
      <c r="C15" s="353"/>
      <c r="D15" s="353"/>
      <c r="E15" s="353"/>
      <c r="F15" s="354"/>
      <c r="G15" s="353"/>
      <c r="H15" s="352"/>
      <c r="I15" s="353"/>
      <c r="J15" s="353"/>
      <c r="K15" s="353"/>
      <c r="L15" s="354"/>
      <c r="M15" s="50"/>
      <c r="N15" s="50"/>
      <c r="O15" s="50"/>
      <c r="P15" s="50"/>
      <c r="Q15" s="50"/>
      <c r="R15" s="34"/>
      <c r="S15" s="34"/>
    </row>
    <row r="16" spans="2:21" ht="14.45" customHeight="1">
      <c r="B16" s="355"/>
      <c r="C16" s="353"/>
      <c r="D16" s="353"/>
      <c r="E16" s="353"/>
      <c r="F16" s="354"/>
      <c r="G16" s="353"/>
      <c r="H16" s="355"/>
      <c r="I16" s="353"/>
      <c r="J16" s="353"/>
      <c r="K16" s="353"/>
      <c r="L16" s="354"/>
      <c r="M16" s="50"/>
      <c r="N16" s="50"/>
      <c r="O16" s="50"/>
      <c r="P16" s="50"/>
      <c r="Q16" s="50"/>
      <c r="R16" s="35"/>
      <c r="S16" s="35"/>
    </row>
    <row r="17" spans="1:19" ht="14.45" customHeight="1">
      <c r="B17" s="356"/>
      <c r="C17" s="357"/>
      <c r="D17" s="357"/>
      <c r="E17" s="357"/>
      <c r="F17" s="358"/>
      <c r="G17" s="357"/>
      <c r="H17" s="356"/>
      <c r="I17" s="357"/>
      <c r="J17" s="357"/>
      <c r="K17" s="357"/>
      <c r="L17" s="358"/>
      <c r="M17" s="29"/>
      <c r="N17" s="29"/>
      <c r="O17" s="29"/>
      <c r="P17" s="29"/>
      <c r="Q17" s="29"/>
      <c r="R17" s="35"/>
      <c r="S17" s="35"/>
    </row>
    <row r="18" spans="1:19" ht="14.45" customHeight="1">
      <c r="B18" s="359"/>
      <c r="C18" s="357"/>
      <c r="D18" s="357"/>
      <c r="E18" s="357"/>
      <c r="F18" s="358"/>
      <c r="G18" s="357"/>
      <c r="H18" s="359"/>
      <c r="I18" s="357"/>
      <c r="J18" s="357"/>
      <c r="K18" s="357"/>
      <c r="L18" s="358"/>
      <c r="M18" s="27"/>
      <c r="N18" s="45"/>
      <c r="O18" s="34"/>
      <c r="P18" s="34"/>
      <c r="Q18" s="34"/>
      <c r="R18" s="35"/>
      <c r="S18" s="35"/>
    </row>
    <row r="19" spans="1:19" ht="14.45" customHeight="1">
      <c r="B19" s="360"/>
      <c r="C19" s="343"/>
      <c r="D19" s="343"/>
      <c r="E19" s="343"/>
      <c r="F19" s="361"/>
      <c r="G19" s="343"/>
      <c r="H19" s="360"/>
      <c r="I19" s="343"/>
      <c r="J19" s="343"/>
      <c r="K19" s="343"/>
      <c r="L19" s="361"/>
      <c r="M19" s="52"/>
      <c r="N19" s="52"/>
      <c r="O19" s="52"/>
      <c r="P19" s="52"/>
      <c r="Q19" s="4"/>
      <c r="R19" s="35"/>
      <c r="S19" s="35"/>
    </row>
    <row r="20" spans="1:19" ht="14.45" customHeight="1">
      <c r="B20" s="344"/>
      <c r="C20" s="345"/>
      <c r="D20" s="345"/>
      <c r="E20" s="345"/>
      <c r="F20" s="346"/>
      <c r="G20" s="345"/>
      <c r="H20" s="344"/>
      <c r="I20" s="345"/>
      <c r="J20" s="345"/>
      <c r="K20" s="345"/>
      <c r="L20" s="346"/>
      <c r="M20" s="49"/>
      <c r="N20" s="49"/>
      <c r="O20" s="49"/>
      <c r="P20" s="49"/>
      <c r="Q20" s="49"/>
      <c r="R20" s="35"/>
      <c r="S20" s="35"/>
    </row>
    <row r="21" spans="1:19" ht="14.45" customHeight="1">
      <c r="B21" s="344"/>
      <c r="C21" s="347"/>
      <c r="D21" s="347"/>
      <c r="E21" s="347"/>
      <c r="F21" s="348"/>
      <c r="G21" s="347"/>
      <c r="H21" s="344"/>
      <c r="I21" s="347"/>
      <c r="J21" s="347"/>
      <c r="K21" s="347"/>
      <c r="L21" s="348"/>
      <c r="M21" s="50"/>
      <c r="N21" s="50"/>
      <c r="O21" s="50"/>
      <c r="P21" s="50"/>
      <c r="Q21" s="50"/>
      <c r="R21" s="35"/>
      <c r="S21" s="35"/>
    </row>
    <row r="22" spans="1:19" ht="14.45" customHeight="1">
      <c r="B22" s="349"/>
      <c r="C22" s="362"/>
      <c r="D22" s="362"/>
      <c r="E22" s="362"/>
      <c r="F22" s="363"/>
      <c r="G22" s="362"/>
      <c r="H22" s="349"/>
      <c r="I22" s="362"/>
      <c r="J22" s="362"/>
      <c r="K22" s="362"/>
      <c r="L22" s="363"/>
      <c r="M22" s="50"/>
      <c r="N22" s="50"/>
      <c r="O22" s="50"/>
      <c r="P22" s="50"/>
      <c r="Q22" s="50"/>
      <c r="R22" s="35"/>
      <c r="S22" s="35"/>
    </row>
    <row r="23" spans="1:19" ht="14.45" customHeight="1">
      <c r="B23" s="349"/>
      <c r="C23" s="350"/>
      <c r="D23" s="350"/>
      <c r="E23" s="350"/>
      <c r="F23" s="351"/>
      <c r="G23" s="350"/>
      <c r="H23" s="349"/>
      <c r="I23" s="350"/>
      <c r="J23" s="350"/>
      <c r="K23" s="350"/>
      <c r="L23" s="351"/>
      <c r="M23" s="50"/>
      <c r="N23" s="50"/>
      <c r="O23" s="50"/>
      <c r="P23" s="50"/>
      <c r="Q23" s="50"/>
      <c r="R23" s="35"/>
      <c r="S23" s="35"/>
    </row>
    <row r="24" spans="1:19" ht="15" customHeight="1">
      <c r="B24" s="349"/>
      <c r="C24" s="350"/>
      <c r="D24" s="350"/>
      <c r="E24" s="350"/>
      <c r="F24" s="351"/>
      <c r="G24" s="350"/>
      <c r="H24" s="349"/>
      <c r="I24" s="350"/>
      <c r="J24" s="350"/>
      <c r="K24" s="350"/>
      <c r="L24" s="351"/>
      <c r="M24" s="50"/>
      <c r="N24" s="50"/>
      <c r="O24" s="50"/>
      <c r="P24" s="50"/>
      <c r="Q24" s="50"/>
      <c r="R24" s="35"/>
      <c r="S24" s="35"/>
    </row>
    <row r="25" spans="1:19" ht="18.75">
      <c r="B25" s="349"/>
      <c r="C25" s="350"/>
      <c r="D25" s="350"/>
      <c r="E25" s="350"/>
      <c r="F25" s="351"/>
      <c r="G25" s="350"/>
      <c r="H25" s="349"/>
      <c r="I25" s="350"/>
      <c r="J25" s="350"/>
      <c r="K25" s="350"/>
      <c r="L25" s="351"/>
      <c r="M25" s="50"/>
      <c r="N25" s="50"/>
      <c r="O25" s="50"/>
      <c r="P25" s="50"/>
      <c r="Q25" s="50"/>
      <c r="R25" s="27"/>
      <c r="S25" s="27"/>
    </row>
    <row r="26" spans="1:19" ht="15" customHeight="1">
      <c r="B26" s="349"/>
      <c r="C26" s="350"/>
      <c r="D26" s="350"/>
      <c r="E26" s="350"/>
      <c r="F26" s="351"/>
      <c r="G26" s="350"/>
      <c r="H26" s="349"/>
      <c r="I26" s="350"/>
      <c r="J26" s="350"/>
      <c r="K26" s="350"/>
      <c r="L26" s="351"/>
      <c r="M26" s="50"/>
      <c r="N26" s="50"/>
      <c r="O26" s="50"/>
      <c r="P26" s="50"/>
      <c r="Q26" s="50"/>
      <c r="R26" s="41"/>
      <c r="S26" s="41"/>
    </row>
    <row r="27" spans="1:19" ht="14.45" customHeight="1">
      <c r="B27" s="349"/>
      <c r="C27" s="350"/>
      <c r="D27" s="350"/>
      <c r="E27" s="350"/>
      <c r="F27" s="351"/>
      <c r="G27" s="350"/>
      <c r="H27" s="349"/>
      <c r="I27" s="350"/>
      <c r="J27" s="350"/>
      <c r="K27" s="350"/>
      <c r="L27" s="351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4"/>
      <c r="C28" s="365"/>
      <c r="D28" s="365"/>
      <c r="E28" s="365"/>
      <c r="F28" s="366"/>
      <c r="G28" s="350"/>
      <c r="H28" s="364"/>
      <c r="I28" s="365"/>
      <c r="J28" s="365"/>
      <c r="K28" s="365"/>
      <c r="L28" s="366"/>
      <c r="M28" s="50"/>
      <c r="N28" s="50"/>
      <c r="O28" s="50"/>
      <c r="P28" s="50"/>
      <c r="Q28" s="50"/>
      <c r="R28" s="35"/>
      <c r="S28" s="35"/>
    </row>
    <row r="29" spans="1:19" ht="18.75">
      <c r="B29" s="367" t="s">
        <v>29</v>
      </c>
      <c r="C29" s="37"/>
      <c r="D29" s="37"/>
      <c r="E29" s="29"/>
      <c r="F29" s="37"/>
      <c r="G29" s="29"/>
      <c r="H29" s="367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8" t="s">
        <v>73</v>
      </c>
      <c r="C31" s="369"/>
      <c r="D31" s="369"/>
      <c r="E31" s="369"/>
      <c r="F31" s="37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1"/>
      <c r="C32" s="372" t="s">
        <v>85</v>
      </c>
      <c r="D32" s="372" t="s">
        <v>86</v>
      </c>
      <c r="E32" s="372" t="s">
        <v>87</v>
      </c>
      <c r="F32" s="373" t="s">
        <v>125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4" t="s">
        <v>130</v>
      </c>
      <c r="C33" s="375" t="s">
        <v>118</v>
      </c>
      <c r="D33" s="376">
        <v>45214</v>
      </c>
      <c r="E33" s="377">
        <v>8.8499999999999995E-2</v>
      </c>
      <c r="F33" s="378">
        <v>1.1842122830813497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4" t="s">
        <v>74</v>
      </c>
      <c r="C34" s="375" t="s">
        <v>75</v>
      </c>
      <c r="D34" s="376">
        <v>45580</v>
      </c>
      <c r="E34" s="377">
        <v>0.105</v>
      </c>
      <c r="F34" s="378">
        <v>1.9796426996360663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4" t="s">
        <v>110</v>
      </c>
      <c r="C35" s="375" t="s">
        <v>75</v>
      </c>
      <c r="D35" s="376">
        <v>45762</v>
      </c>
      <c r="E35" s="377">
        <v>8.5000000000000006E-2</v>
      </c>
      <c r="F35" s="378">
        <v>2.3994283949527704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4" t="s">
        <v>135</v>
      </c>
      <c r="C36" s="375" t="s">
        <v>75</v>
      </c>
      <c r="D36" s="376">
        <v>45763</v>
      </c>
      <c r="E36" s="377">
        <v>8.5000000000000006E-2</v>
      </c>
      <c r="F36" s="378">
        <v>3.1277320011377032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4" t="s">
        <v>88</v>
      </c>
      <c r="C37" s="375" t="s">
        <v>75</v>
      </c>
      <c r="D37" s="376">
        <v>46402</v>
      </c>
      <c r="E37" s="377">
        <v>0.08</v>
      </c>
      <c r="F37" s="378">
        <v>3.5602235558230544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4" t="s">
        <v>143</v>
      </c>
      <c r="C38" s="375" t="s">
        <v>126</v>
      </c>
      <c r="D38" s="376">
        <v>47041</v>
      </c>
      <c r="E38" s="377">
        <v>8.5000000000000006E-2</v>
      </c>
      <c r="F38" s="378">
        <v>4.5900163843499726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4" t="s">
        <v>89</v>
      </c>
      <c r="C39" s="375" t="s">
        <v>126</v>
      </c>
      <c r="D39" s="376">
        <v>47498</v>
      </c>
      <c r="E39" s="377">
        <v>0.08</v>
      </c>
      <c r="F39" s="378">
        <v>5.0532112553001829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4" t="s">
        <v>111</v>
      </c>
      <c r="C40" s="375" t="s">
        <v>90</v>
      </c>
      <c r="D40" s="376">
        <v>48319</v>
      </c>
      <c r="E40" s="377">
        <v>0.09</v>
      </c>
      <c r="F40" s="378">
        <v>5.9053638608785493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4" t="s">
        <v>112</v>
      </c>
      <c r="C41" s="375" t="s">
        <v>127</v>
      </c>
      <c r="D41" s="376">
        <v>49505</v>
      </c>
      <c r="E41" s="377">
        <v>9.5000000000000001E-2</v>
      </c>
      <c r="F41" s="378">
        <v>6.3630329668449237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4" t="s">
        <v>113</v>
      </c>
      <c r="C42" s="375" t="s">
        <v>115</v>
      </c>
      <c r="D42" s="376">
        <v>50236</v>
      </c>
      <c r="E42" s="377">
        <v>9.5000000000000001E-2</v>
      </c>
      <c r="F42" s="378">
        <v>6.5178181076415802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4" t="s">
        <v>114</v>
      </c>
      <c r="C43" s="375" t="s">
        <v>116</v>
      </c>
      <c r="D43" s="376">
        <v>51424</v>
      </c>
      <c r="E43" s="377">
        <v>9.8000000000000004E-2</v>
      </c>
      <c r="F43" s="378">
        <v>6.9846987767609319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4" t="s">
        <v>132</v>
      </c>
      <c r="C44" s="375" t="s">
        <v>119</v>
      </c>
      <c r="D44" s="376">
        <v>52427</v>
      </c>
      <c r="E44" s="377">
        <v>0.1</v>
      </c>
      <c r="F44" s="378">
        <v>6.613408507307315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4" t="s">
        <v>117</v>
      </c>
      <c r="C45" s="375" t="s">
        <v>119</v>
      </c>
      <c r="D45" s="376">
        <v>53158</v>
      </c>
      <c r="E45" s="377">
        <v>9.8500000000000004E-2</v>
      </c>
      <c r="F45" s="378">
        <v>6.4543333581906062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4" t="s">
        <v>136</v>
      </c>
      <c r="C46" s="375" t="s">
        <v>137</v>
      </c>
      <c r="D46" s="376">
        <v>54346</v>
      </c>
      <c r="E46" s="377">
        <v>0.1</v>
      </c>
      <c r="F46" s="378">
        <v>6.6338468895142491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79" t="s">
        <v>133</v>
      </c>
      <c r="C47" s="380" t="s">
        <v>137</v>
      </c>
      <c r="D47" s="380">
        <v>54984</v>
      </c>
      <c r="E47" s="381">
        <v>0.10249999999999999</v>
      </c>
      <c r="F47" s="382">
        <v>6.4030952711859612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3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8.75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Hugo van den Heever</cp:lastModifiedBy>
  <cp:lastPrinted>2012-01-05T09:39:11Z</cp:lastPrinted>
  <dcterms:created xsi:type="dcterms:W3CDTF">2010-10-15T13:05:00Z</dcterms:created>
  <dcterms:modified xsi:type="dcterms:W3CDTF">2022-07-01T10:34:10Z</dcterms:modified>
</cp:coreProperties>
</file>