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52" i="2" l="1"/>
  <c r="G52" i="2"/>
  <c r="F52" i="2"/>
  <c r="E52" i="2"/>
  <c r="D52" i="2"/>
  <c r="C52" i="2"/>
  <c r="H52" i="2"/>
  <c r="O7" i="10" l="1"/>
  <c r="E26" i="4"/>
  <c r="I7" i="10"/>
  <c r="I7" i="4"/>
  <c r="H51" i="2"/>
  <c r="E7" i="4"/>
  <c r="E7" i="10"/>
  <c r="R7" i="10"/>
  <c r="H26" i="4"/>
  <c r="D26" i="4"/>
  <c r="N7" i="10"/>
  <c r="G51" i="2"/>
  <c r="H7" i="10"/>
  <c r="H7" i="4"/>
  <c r="D7" i="10"/>
  <c r="D51" i="2"/>
  <c r="D7" i="4"/>
  <c r="I11" i="10"/>
  <c r="I11" i="4"/>
  <c r="M7" i="10"/>
  <c r="C26" i="4"/>
  <c r="C7" i="4"/>
  <c r="C7" i="10"/>
  <c r="C51" i="2"/>
  <c r="I9" i="4"/>
  <c r="I9" i="10"/>
  <c r="G26" i="4"/>
  <c r="Q7" i="10"/>
  <c r="F51" i="2"/>
  <c r="G7" i="10"/>
  <c r="G7" i="4"/>
  <c r="P7" i="10"/>
  <c r="F26" i="4"/>
  <c r="F7" i="10"/>
  <c r="E51" i="2"/>
  <c r="F7" i="4"/>
  <c r="I51" i="2" l="1"/>
  <c r="J7" i="4"/>
  <c r="J7" i="10"/>
  <c r="J11" i="4"/>
  <c r="J11" i="10"/>
  <c r="I30" i="4"/>
  <c r="S11" i="10"/>
  <c r="P9" i="10"/>
  <c r="F28" i="4"/>
  <c r="F30" i="4"/>
  <c r="P11" i="10"/>
  <c r="C9" i="4"/>
  <c r="C9" i="10"/>
  <c r="G11" i="10"/>
  <c r="G11" i="4"/>
  <c r="E9" i="4"/>
  <c r="E9" i="10"/>
  <c r="M11" i="10"/>
  <c r="C30" i="4"/>
  <c r="D28" i="4"/>
  <c r="N9" i="10"/>
  <c r="D30" i="4"/>
  <c r="N11" i="10"/>
  <c r="E11" i="4"/>
  <c r="E11" i="10"/>
  <c r="J9" i="4"/>
  <c r="J9" i="10"/>
  <c r="G30" i="4"/>
  <c r="Q11" i="10"/>
  <c r="H9" i="4"/>
  <c r="H9" i="10"/>
  <c r="T7" i="10"/>
  <c r="J26" i="4"/>
  <c r="T11" i="10"/>
  <c r="J30" i="4"/>
  <c r="G9" i="4"/>
  <c r="G9" i="10"/>
  <c r="H28" i="4"/>
  <c r="R9" i="10"/>
  <c r="H30" i="4"/>
  <c r="R11" i="10"/>
  <c r="I28" i="4"/>
  <c r="S9" i="10"/>
  <c r="C28" i="4"/>
  <c r="M9" i="10"/>
  <c r="E28" i="4"/>
  <c r="O9" i="10"/>
  <c r="H11" i="4"/>
  <c r="H11" i="10"/>
  <c r="O11" i="10"/>
  <c r="E30" i="4"/>
  <c r="J28" i="4"/>
  <c r="T9" i="10"/>
  <c r="S7" i="10"/>
  <c r="I26" i="4"/>
  <c r="F9" i="4"/>
  <c r="F9" i="10"/>
  <c r="F11" i="10"/>
  <c r="F11" i="4"/>
  <c r="Q9" i="10"/>
  <c r="G28" i="4"/>
  <c r="C11" i="10"/>
  <c r="C11" i="4"/>
  <c r="D9" i="4"/>
  <c r="D9" i="10"/>
  <c r="D11" i="4"/>
  <c r="D11" i="10"/>
</calcChain>
</file>

<file path=xl/sharedStrings.xml><?xml version="1.0" encoding="utf-8"?>
<sst xmlns="http://schemas.openxmlformats.org/spreadsheetml/2006/main" count="42469" uniqueCount="216">
  <si>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</si>
  <si>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</si>
  <si>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</si>
  <si>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</si>
  <si>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</si>
  <si>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</si>
  <si>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</si>
  <si>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</si>
  <si>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</si>
  <si>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</si>
  <si>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</si>
  <si>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</si>
  <si>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</si>
  <si>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</si>
  <si>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</si>
  <si>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</si>
  <si>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</si>
  <si>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</si>
  <si>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</si>
  <si>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</si>
  <si>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</si>
  <si>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</si>
  <si>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</si>
  <si>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</si>
  <si>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</si>
  <si>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</si>
  <si>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</si>
  <si>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</si>
  <si>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</si>
  <si>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</si>
  <si>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</si>
  <si>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</si>
  <si>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</si>
  <si>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</si>
  <si>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</si>
  <si>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</si>
  <si>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</si>
  <si>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</si>
  <si>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</si>
  <si>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</si>
  <si>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</si>
  <si>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</si>
  <si>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</si>
  <si>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</si>
  <si>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</si>
  <si>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</si>
  <si>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</si>
  <si>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</si>
  <si>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</si>
  <si>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</si>
  <si>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</si>
  <si>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</si>
  <si>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</si>
  <si>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</si>
  <si>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</si>
  <si>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</si>
  <si>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</si>
  <si>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</si>
  <si>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</si>
  <si>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</si>
  <si>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</si>
  <si>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</si>
  <si>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</si>
  <si>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</si>
  <si>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</si>
  <si>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</si>
  <si>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</si>
  <si>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</si>
  <si>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</si>
  <si>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</si>
  <si>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</si>
  <si>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</si>
  <si>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</si>
  <si>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</si>
  <si>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</si>
  <si>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</si>
  <si>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</si>
  <si>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</si>
  <si>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</si>
  <si>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</si>
  <si>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</si>
  <si>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</si>
  <si>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</si>
  <si>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</si>
  <si>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</si>
  <si>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</si>
  <si>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</si>
  <si>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</si>
  <si>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</si>
  <si>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</si>
  <si>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</si>
  <si>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</si>
  <si>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</si>
  <si>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</si>
  <si>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</si>
  <si>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</si>
  <si>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</si>
  <si>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</si>
  <si>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</si>
  <si>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</si>
  <si>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</si>
  <si>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</si>
  <si>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</si>
  <si>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</si>
  <si>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</si>
  <si>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</si>
  <si>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</si>
  <si>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</si>
  <si>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</si>
  <si>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</si>
  <si>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</si>
  <si>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</si>
  <si>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</si>
  <si>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</si>
  <si>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</si>
  <si>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</si>
  <si>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</si>
  <si>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</si>
  <si>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</si>
  <si>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</si>
  <si>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</si>
  <si>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</si>
  <si>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</si>
  <si>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</si>
  <si>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</si>
  <si>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</si>
  <si>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</si>
  <si>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</si>
  <si>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</si>
  <si>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</si>
  <si>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</si>
  <si>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</si>
  <si>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</si>
  <si>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</si>
  <si>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</si>
  <si>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</si>
  <si>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</si>
  <si>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</si>
  <si>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</si>
  <si>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</si>
  <si>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</si>
  <si>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</si>
  <si>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</si>
  <si>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</si>
  <si>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</si>
  <si>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</si>
  <si>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</si>
  <si>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</si>
  <si>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BWFK22</t>
  </si>
  <si>
    <t>BWFH22</t>
  </si>
  <si>
    <t>BWFi23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</si>
  <si>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</si>
  <si>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</si>
  <si>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</si>
  <si>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</si>
  <si>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</si>
  <si>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</si>
  <si>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</si>
  <si>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</si>
  <si>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</si>
  <si>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</si>
  <si>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</si>
  <si>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</si>
  <si>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</si>
  <si>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</si>
  <si>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</si>
  <si>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</si>
  <si>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</si>
  <si>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</si>
  <si>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</si>
  <si>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</si>
  <si>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</si>
  <si>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</si>
  <si>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</si>
  <si>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</si>
  <si>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</si>
  <si>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</si>
  <si>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</si>
  <si>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</si>
  <si>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</si>
  <si>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</si>
  <si>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</si>
  <si>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</si>
  <si>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</si>
  <si>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</si>
  <si>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</si>
  <si>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</si>
  <si>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</si>
  <si>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</si>
  <si>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</si>
  <si>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</si>
  <si>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</si>
  <si>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</si>
  <si>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</si>
  <si>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</si>
  <si>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</si>
  <si>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</si>
  <si>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</si>
  <si>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</si>
  <si>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</si>
  <si>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</si>
  <si>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</si>
  <si>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</si>
  <si>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</si>
  <si>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</si>
  <si>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</si>
  <si>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</si>
  <si>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</si>
  <si>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</si>
  <si>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</si>
  <si>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</si>
  <si>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</si>
  <si>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</si>
  <si>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</si>
  <si>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</si>
  <si>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1079.15 points at the end of September, up from 1053.13 points in August, gaining 2.6% m/m on a total return basis in September compared to a 3.1% m/m decrease in August. The NSX Local Index increased 4.1% m/m compared to a 6.6% m/m increase in August. Over the last 12 months the NSX Overall Index returned -9.9% against -23.1% for the Local Index. The best performing share on the NSX in September was Celsius Resources Limited, gaining 71.4%, while Paladin Energy Limited was the worst performer, dropping -24.9%.
The IJG All Bond Index (including Corporate Bonds) rose 0.44% m/m in September after a 0.76% m/m increase in August. Namibian bond premiums relative to SA yields generally decreased in August. The GC21 premium decreased by 1bp to 23bps; the GC22 premium decreased by 9bps to 50bps; the GC23 premium decreased by 10bps to 55bps; the GC24 premium was unchanged at 29bps; the GC25 premium increased by 4bps to 25bps; the GC26 premium decreased by 3bps to 31bps; the GC27 premium increased by 32bps to 97bps; the GC30 premium was unchanged at 29bps; the GC32 premium decreased by 3bps to 69bps; the GC35 premium decreased by 8bps to 85bps; the GC37 premium decreased by 25bps to 84bps; the GC40 premium decreased by 3bps to 183bps; the GC43 premium decreased by 23bps to 206bps; the GC45 premium decreased by 1bps to 233bps; and the GC50 premium decreased by 2bps to 243bps.
The IJG Money Market Index (including NCD’s) increased 0.41% m/m in September after rising by 0.44% m/m in August.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</si>
</sst>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2.633400000000008E-2</c:v>
                </c:pt>
                <c:pt idx="1">
                  <c:v>4.1250000000000009E-2</c:v>
                </c:pt>
                <c:pt idx="2">
                  <c:v>4.4372141413806521E-3</c:v>
                </c:pt>
                <c:pt idx="3">
                  <c:v>4.1027925062613324E-3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2.9280130148312988E-2</c:v>
                </c:pt>
                <c:pt idx="1">
                  <c:v>-9.1210004446140136E-2</c:v>
                </c:pt>
                <c:pt idx="2">
                  <c:v>2.5184559661643791E-2</c:v>
                </c:pt>
                <c:pt idx="3">
                  <c:v>1.322067808409022E-2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-9.902904506925371E-2</c:v>
                </c:pt>
                <c:pt idx="1">
                  <c:v>-0.23125527493579678</c:v>
                </c:pt>
                <c:pt idx="2">
                  <c:v>9.8313811239635771E-2</c:v>
                </c:pt>
                <c:pt idx="3">
                  <c:v>6.4850592113598893E-2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-0.14022894594655122</c:v>
                </c:pt>
                <c:pt idx="1">
                  <c:v>-0.22329407318897043</c:v>
                </c:pt>
                <c:pt idx="2">
                  <c:v>7.9941334683897747E-2</c:v>
                </c:pt>
                <c:pt idx="3">
                  <c:v>4.6372699777650572E-2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2.8201239290791325E-2</c:v>
                </c:pt>
                <c:pt idx="1">
                  <c:v>-4.3384938184091941E-2</c:v>
                </c:pt>
                <c:pt idx="2">
                  <c:v>0.11315105781046375</c:v>
                </c:pt>
                <c:pt idx="3">
                  <c:v>7.3295356603404693E-2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6.5667155754163042E-2</c:v>
                </c:pt>
                <c:pt idx="1">
                  <c:v>3.5200552273170871E-2</c:v>
                </c:pt>
                <c:pt idx="2">
                  <c:v>0.1065594316883882</c:v>
                </c:pt>
                <c:pt idx="3">
                  <c:v>7.5199075863813913E-2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6.8832608890892821E-2</c:v>
                </c:pt>
                <c:pt idx="1">
                  <c:v>0.16230534899037141</c:v>
                </c:pt>
                <c:pt idx="2">
                  <c:v>9.2351994943889112E-2</c:v>
                </c:pt>
                <c:pt idx="3">
                  <c:v>6.706222591522959E-2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7DB29861-E94D-4225-898C-59F616CA42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CAE38F9E-3A9F-410F-8439-17435FD54A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A9763651-6F4B-4A7A-841C-A442252DE9F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0038CA-2952-430F-B02E-691BF5AAE9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AAD03831-C9F3-461B-BF64-FD85D7E36A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34D9C5C-86E1-412C-A904-76119EFD87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47248AF-5588-4359-ADFF-4F3BF8B7E2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04DC434-3A6A-49C9-BB7E-8861A16EF9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AF6D5F0-D6B2-42B9-8932-3DA8D6658C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9F2A6D-F8EE-4A87-B14E-EE129E5499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25CE4BE-B18E-47CA-927F-68DB0F2BBE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AAEC387-70BC-4415-B858-FAE550B41DB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8F4B0D3-0D40-4F75-BC05-90C0AAA35D3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8C81A90-162E-4355-B0EA-71597B1A9C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2527E0B-EFC3-4C7F-A107-0760566E7DE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1.0416666666666667</c:v>
              </c:pt>
              <c:pt idx="1">
                <c:v>1.2916666666666667</c:v>
              </c:pt>
              <c:pt idx="2">
                <c:v>3.0416666666666665</c:v>
              </c:pt>
              <c:pt idx="3">
                <c:v>4.041666666666667</c:v>
              </c:pt>
              <c:pt idx="4">
                <c:v>4.541666666666667</c:v>
              </c:pt>
              <c:pt idx="5">
                <c:v>5.541666666666667</c:v>
              </c:pt>
              <c:pt idx="6">
                <c:v>6.291666666666667</c:v>
              </c:pt>
              <c:pt idx="7">
                <c:v>9.2916666666666661</c:v>
              </c:pt>
              <c:pt idx="8">
                <c:v>11.541666666666666</c:v>
              </c:pt>
              <c:pt idx="9">
                <c:v>14.791666666666666</c:v>
              </c:pt>
              <c:pt idx="10">
                <c:v>16.791666666666668</c:v>
              </c:pt>
              <c:pt idx="11">
                <c:v>20.041666666666668</c:v>
              </c:pt>
              <c:pt idx="12">
                <c:v>22.791666666666668</c:v>
              </c:pt>
              <c:pt idx="13">
                <c:v>24.791666666666668</c:v>
              </c:pt>
              <c:pt idx="14">
                <c:v>29.791666666666668</c:v>
              </c:pt>
            </c:numLit>
          </c:xVal>
          <c:yVal>
            <c:numLit>
              <c:formatCode>General</c:formatCode>
              <c:ptCount val="15"/>
              <c:pt idx="0">
                <c:v>4.7480000000000002</c:v>
              </c:pt>
              <c:pt idx="1">
                <c:v>5.0149999999999997</c:v>
              </c:pt>
              <c:pt idx="2">
                <c:v>5.0690199999999992</c:v>
              </c:pt>
              <c:pt idx="3">
                <c:v>7.49</c:v>
              </c:pt>
              <c:pt idx="4">
                <c:v>7.45</c:v>
              </c:pt>
              <c:pt idx="5">
                <c:v>7.5089000000000006</c:v>
              </c:pt>
              <c:pt idx="6">
                <c:v>8.1656700000000004</c:v>
              </c:pt>
              <c:pt idx="7">
                <c:v>9.71462</c:v>
              </c:pt>
              <c:pt idx="8">
                <c:v>10.6</c:v>
              </c:pt>
              <c:pt idx="9">
                <c:v>11.85</c:v>
              </c:pt>
              <c:pt idx="10">
                <c:v>12.295</c:v>
              </c:pt>
              <c:pt idx="11">
                <c:v>13.094669999999999</c:v>
              </c:pt>
              <c:pt idx="12">
                <c:v>13.648290000000001</c:v>
              </c:pt>
              <c:pt idx="13">
                <c:v>13.91667</c:v>
              </c:pt>
              <c:pt idx="14">
                <c:v>13.975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F7CAEA96-5319-4C87-AB1A-3CE0EE903D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C2F39B-9F62-4D66-923A-200E126FB0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B4C1F9-7BB9-492A-93E8-52F94DDE23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334064-8003-4990-B429-8D67B9BD03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layout>
                <c:manualLayout>
                  <c:x val="-0.12416005765981133"/>
                  <c:y val="-2.2555557331583809E-2"/>
                </c:manualLayout>
              </c:layout>
              <c:tx>
                <c:rich>
                  <a:bodyPr/>
                  <a:lstStyle/>
                  <a:p>
                    <a:fld id="{E38B6354-2140-41D2-AAC1-97CE444F01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666062AD-64CA-4AAB-998B-120E5D04CD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64E74E-C12B-4EB1-83BA-3AAD5937BC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layout>
                <c:manualLayout>
                  <c:x val="-0.12445841147501663"/>
                  <c:y val="4.5111114663167383E-2"/>
                </c:manualLayout>
              </c:layout>
              <c:tx>
                <c:rich>
                  <a:bodyPr/>
                  <a:lstStyle/>
                  <a:p>
                    <a:fld id="{9E9BD77F-EF34-4AC2-884D-33331E3EC9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layout>
                <c:manualLayout>
                  <c:x val="-0.10824276415647745"/>
                  <c:y val="-1.6111112379702697E-2"/>
                </c:manualLayout>
              </c:layout>
              <c:tx>
                <c:rich>
                  <a:bodyPr/>
                  <a:lstStyle/>
                  <a:p>
                    <a:fld id="{163AE526-6560-44BB-8E7B-2A6510EE85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layout>
                <c:manualLayout>
                  <c:x val="-1.0785607881803026E-2"/>
                  <c:y val="-1.9333334855643165E-2"/>
                </c:manualLayout>
              </c:layout>
              <c:tx>
                <c:rich>
                  <a:bodyPr/>
                  <a:lstStyle/>
                  <a:p>
                    <a:fld id="{7898B4CF-47B1-43BF-8577-942EDC95EA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layout>
                <c:manualLayout>
                  <c:x val="-2.6061323220313674E-2"/>
                  <c:y val="1.2888889903762109E-2"/>
                </c:manualLayout>
              </c:layout>
              <c:tx>
                <c:rich>
                  <a:bodyPr/>
                  <a:lstStyle/>
                  <a:p>
                    <a:fld id="{FFC0DE12-EE39-49EC-B4CF-603D27980D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layout>
                <c:manualLayout>
                  <c:x val="-6.8323023682010278E-2"/>
                  <c:y val="-2.9000002283464776E-2"/>
                </c:manualLayout>
              </c:layout>
              <c:tx>
                <c:rich>
                  <a:bodyPr/>
                  <a:lstStyle/>
                  <a:p>
                    <a:fld id="{75FE06B9-CBF0-4658-8D73-1DD63CD89F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layout>
                <c:manualLayout>
                  <c:x val="-1.4917690760264361E-2"/>
                  <c:y val="2.5777779807524218E-2"/>
                </c:manualLayout>
              </c:layout>
              <c:tx>
                <c:rich>
                  <a:bodyPr/>
                  <a:lstStyle/>
                  <a:p>
                    <a:fld id="{F230ACF9-A3BC-4C32-BBA2-0729F8AD79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776645D-0EA1-40BA-8474-7DA0691400F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21"/>
              <c:pt idx="0">
                <c:v>0.93611111111111112</c:v>
              </c:pt>
              <c:pt idx="1">
                <c:v>0.43333333333333335</c:v>
              </c:pt>
              <c:pt idx="2">
                <c:v>4.8833333333333337</c:v>
              </c:pt>
              <c:pt idx="3">
                <c:v>0.51388888888888884</c:v>
              </c:pt>
              <c:pt idx="4">
                <c:v>1.086111111111111</c:v>
              </c:pt>
              <c:pt idx="5">
                <c:v>1.0416666666666667</c:v>
              </c:pt>
              <c:pt idx="6">
                <c:v>6.4972222222222218</c:v>
              </c:pt>
              <c:pt idx="7">
                <c:v>1.5666666666666667</c:v>
              </c:pt>
              <c:pt idx="8">
                <c:v>1.8833333333333333</c:v>
              </c:pt>
              <c:pt idx="9">
                <c:v>2.1416666666666666</c:v>
              </c:pt>
              <c:pt idx="10">
                <c:v>2.9972222222222222</c:v>
              </c:pt>
              <c:pt idx="11">
                <c:v>3.1777777777777776</c:v>
              </c:pt>
              <c:pt idx="12">
                <c:v>8.8361111111111104</c:v>
              </c:pt>
              <c:pt idx="13">
                <c:v>9.4111111111111114</c:v>
              </c:pt>
            </c:numLit>
          </c:xVal>
          <c:yVal>
            <c:numLit>
              <c:formatCode>General</c:formatCode>
              <c:ptCount val="21"/>
              <c:pt idx="0">
                <c:v>4.4649999999999999</c:v>
              </c:pt>
              <c:pt idx="1">
                <c:v>5.13</c:v>
              </c:pt>
              <c:pt idx="2">
                <c:v>5.58</c:v>
              </c:pt>
              <c:pt idx="3">
                <c:v>4.6720000000000006</c:v>
              </c:pt>
              <c:pt idx="4">
                <c:v>5.5649999999999995</c:v>
              </c:pt>
              <c:pt idx="5">
                <c:v>5.6530000000000005</c:v>
              </c:pt>
              <c:pt idx="6">
                <c:v>5.7149999999999999</c:v>
              </c:pt>
              <c:pt idx="7">
                <c:v>6.3650000000000002</c:v>
              </c:pt>
              <c:pt idx="8">
                <c:v>6.0149999999999997</c:v>
              </c:pt>
              <c:pt idx="9">
                <c:v>6.0549999999999997</c:v>
              </c:pt>
              <c:pt idx="10">
                <c:v>5.8150000000000004</c:v>
              </c:pt>
              <c:pt idx="11">
                <c:v>5.165</c:v>
              </c:pt>
              <c:pt idx="12">
                <c:v>8.41</c:v>
              </c:pt>
              <c:pt idx="13">
                <c:v>7.5653700000000006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{"IFC21","FNBX21","BWRj21","FBNX27","NWC22","BWFH22","BWFK22","BWFi23","DBN23","NEDNAM01","NEDX2030","","","","","","","",""}</c15:f>
                <c15:dlblRangeCache>
                  <c:ptCount val="19"/>
                  <c:pt idx="0">
                    <c:v>IFC21</c:v>
                  </c:pt>
                  <c:pt idx="1">
                    <c:v>FNBX21</c:v>
                  </c:pt>
                  <c:pt idx="2">
                    <c:v>BWRj21</c:v>
                  </c:pt>
                  <c:pt idx="3">
                    <c:v>FBNX27</c:v>
                  </c:pt>
                  <c:pt idx="4">
                    <c:v>NWC22</c:v>
                  </c:pt>
                  <c:pt idx="5">
                    <c:v>BWFH22</c:v>
                  </c:pt>
                  <c:pt idx="6">
                    <c:v>BWFK22</c:v>
                  </c:pt>
                  <c:pt idx="7">
                    <c:v>BWFi23</c:v>
                  </c:pt>
                  <c:pt idx="8">
                    <c:v>DBN23</c:v>
                  </c:pt>
                  <c:pt idx="9">
                    <c:v>NEDNAM01</c:v>
                  </c:pt>
                  <c:pt idx="10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105.18101159251343</c:v>
              </c:pt>
              <c:pt idx="17">
                <c:v>103.69794702415646</c:v>
              </c:pt>
              <c:pt idx="18">
                <c:v>110.95460138592058</c:v>
              </c:pt>
              <c:pt idx="19">
                <c:v>111.83213522440256</c:v>
              </c:pt>
              <c:pt idx="20">
                <c:v>109.91192280292726</c:v>
              </c:pt>
              <c:pt idx="21">
                <c:v>110.0900200764199</c:v>
              </c:pt>
              <c:pt idx="22">
                <c:v>105.69587461951944</c:v>
              </c:pt>
              <c:pt idx="23">
                <c:v>108.17952205168055</c:v>
              </c:pt>
              <c:pt idx="24">
                <c:v>100.424195324137</c:v>
              </c:pt>
              <c:pt idx="25">
                <c:v>104.53338514344921</c:v>
              </c:pt>
              <c:pt idx="26">
                <c:v>107.78770804999672</c:v>
              </c:pt>
              <c:pt idx="27">
                <c:v>114.39997409494201</c:v>
              </c:pt>
              <c:pt idx="28">
                <c:v>119.22479114047015</c:v>
              </c:pt>
              <c:pt idx="29">
                <c:v>114.74969237743666</c:v>
              </c:pt>
              <c:pt idx="30">
                <c:v>116.43352114500351</c:v>
              </c:pt>
              <c:pt idx="31">
                <c:v>114.34044967942486</c:v>
              </c:pt>
              <c:pt idx="32">
                <c:v>121.52030759989634</c:v>
              </c:pt>
              <c:pt idx="33">
                <c:v>127.32708464801497</c:v>
              </c:pt>
              <c:pt idx="34">
                <c:v>132.77559088141956</c:v>
              </c:pt>
              <c:pt idx="35">
                <c:v>129.88962453208984</c:v>
              </c:pt>
              <c:pt idx="36">
                <c:v>131.05778352762124</c:v>
              </c:pt>
              <c:pt idx="37">
                <c:v>136.17231509617253</c:v>
              </c:pt>
              <c:pt idx="38">
                <c:v>133.01700745741854</c:v>
              </c:pt>
              <c:pt idx="39">
                <c:v>127.74509698529887</c:v>
              </c:pt>
              <c:pt idx="40">
                <c:v>131.2517737614144</c:v>
              </c:pt>
              <c:pt idx="41">
                <c:v>133.87486579560908</c:v>
              </c:pt>
              <c:pt idx="42">
                <c:v>132.36016838287676</c:v>
              </c:pt>
              <c:pt idx="43">
                <c:v>134.77079297649118</c:v>
              </c:pt>
              <c:pt idx="44">
                <c:v>141.52160837704815</c:v>
              </c:pt>
              <c:pt idx="45">
                <c:v>141.7731747522829</c:v>
              </c:pt>
              <c:pt idx="46">
                <c:v>148.02751841849621</c:v>
              </c:pt>
              <c:pt idx="47">
                <c:v>138.05439093322971</c:v>
              </c:pt>
              <c:pt idx="48">
                <c:v>135.42248998121883</c:v>
              </c:pt>
              <c:pt idx="49">
                <c:v>134.15598441163138</c:v>
              </c:pt>
              <c:pt idx="50">
                <c:v>128.6081990058934</c:v>
              </c:pt>
              <c:pt idx="51">
                <c:v>120.18494169742891</c:v>
              </c:pt>
              <c:pt idx="52">
                <c:v>127.22543503335277</c:v>
              </c:pt>
              <c:pt idx="53">
                <c:v>118.7076822258921</c:v>
              </c:pt>
              <c:pt idx="54">
                <c:v>108.76002167281912</c:v>
              </c:pt>
              <c:pt idx="55">
                <c:v>106.9515577812318</c:v>
              </c:pt>
              <c:pt idx="56">
                <c:v>110.30866007706756</c:v>
              </c:pt>
              <c:pt idx="57">
                <c:v>126.07210275565056</c:v>
              </c:pt>
              <c:pt idx="58">
                <c:v>131.27937571724632</c:v>
              </c:pt>
              <c:pt idx="59">
                <c:v>126.57496061783564</c:v>
              </c:pt>
              <c:pt idx="60">
                <c:v>125.65560885305358</c:v>
              </c:pt>
              <c:pt idx="61">
                <c:v>133.50770219467205</c:v>
              </c:pt>
              <c:pt idx="62">
                <c:v>129.01823869297181</c:v>
              </c:pt>
              <c:pt idx="63">
                <c:v>133.05947698355175</c:v>
              </c:pt>
              <c:pt idx="64">
                <c:v>134.80747933268466</c:v>
              </c:pt>
              <c:pt idx="65">
                <c:v>139.41600782115182</c:v>
              </c:pt>
              <c:pt idx="66">
                <c:v>139.00375468602468</c:v>
              </c:pt>
              <c:pt idx="67">
                <c:v>144.07572368700835</c:v>
              </c:pt>
              <c:pt idx="68">
                <c:v>140.82379052766888</c:v>
              </c:pt>
              <c:pt idx="69">
                <c:v>140.50200816631315</c:v>
              </c:pt>
              <c:pt idx="70">
                <c:v>143.38946493613903</c:v>
              </c:pt>
              <c:pt idx="71">
                <c:v>139.13725035345783</c:v>
              </c:pt>
              <c:pt idx="72">
                <c:v>134.26967278709245</c:v>
              </c:pt>
              <c:pt idx="73">
                <c:v>146.68397819364142</c:v>
              </c:pt>
              <c:pt idx="74">
                <c:v>155.37295032591999</c:v>
              </c:pt>
              <c:pt idx="75">
                <c:v>151.9580082507066</c:v>
              </c:pt>
              <c:pt idx="76">
                <c:v>156.76793508586621</c:v>
              </c:pt>
              <c:pt idx="77">
                <c:v>163.01701851425904</c:v>
              </c:pt>
              <c:pt idx="78">
                <c:v>175.77277417896281</c:v>
              </c:pt>
              <c:pt idx="79">
                <c:v>183.7621740837192</c:v>
              </c:pt>
              <c:pt idx="80">
                <c:v>194.02216754933551</c:v>
              </c:pt>
              <c:pt idx="81">
                <c:v>188.04143423462725</c:v>
              </c:pt>
              <c:pt idx="82">
                <c:v>193.51325192942068</c:v>
              </c:pt>
              <c:pt idx="83">
                <c:v>183.04050824825234</c:v>
              </c:pt>
              <c:pt idx="84">
                <c:v>177.20261427818258</c:v>
              </c:pt>
              <c:pt idx="85">
                <c:v>183.09460120293215</c:v>
              </c:pt>
              <c:pt idx="86">
                <c:v>182.7465383660454</c:v>
              </c:pt>
              <c:pt idx="87">
                <c:v>182.46273299196289</c:v>
              </c:pt>
              <c:pt idx="88">
                <c:v>177.25196226317843</c:v>
              </c:pt>
              <c:pt idx="89">
                <c:v>177.0412096800475</c:v>
              </c:pt>
              <c:pt idx="90">
                <c:v>183.58960994369309</c:v>
              </c:pt>
              <c:pt idx="91">
                <c:v>190.81643134951662</c:v>
              </c:pt>
              <c:pt idx="92">
                <c:v>191.70487265387996</c:v>
              </c:pt>
              <c:pt idx="93">
                <c:v>187.87365077389217</c:v>
              </c:pt>
              <c:pt idx="94">
                <c:v>196.19419901936632</c:v>
              </c:pt>
              <c:pt idx="95">
                <c:v>191.00172334811981</c:v>
              </c:pt>
              <c:pt idx="96">
                <c:v>198.08483125676148</c:v>
              </c:pt>
              <c:pt idx="97">
                <c:v>182.50862863571732</c:v>
              </c:pt>
              <c:pt idx="98">
                <c:v>174.82592791329679</c:v>
              </c:pt>
              <c:pt idx="99">
                <c:v>183.33575478040441</c:v>
              </c:pt>
              <c:pt idx="100">
                <c:v>193.1035171235948</c:v>
              </c:pt>
              <c:pt idx="101">
                <c:v>188.43755683933736</c:v>
              </c:pt>
              <c:pt idx="102">
                <c:v>192.12113420043272</c:v>
              </c:pt>
              <c:pt idx="103">
                <c:v>182.43957388467032</c:v>
              </c:pt>
              <c:pt idx="104">
                <c:v>168.75022045823408</c:v>
              </c:pt>
              <c:pt idx="105">
                <c:v>133.90363743404967</c:v>
              </c:pt>
              <c:pt idx="106">
                <c:v>150.20707480983239</c:v>
              </c:pt>
              <c:pt idx="107">
                <c:v>152.44035359810499</c:v>
              </c:pt>
              <c:pt idx="108">
                <c:v>160.48127736969784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109.82631000366435</c:v>
              </c:pt>
              <c:pt idx="17">
                <c:v>111.07511909124221</c:v>
              </c:pt>
              <c:pt idx="18">
                <c:v>111.70098937339687</c:v>
              </c:pt>
              <c:pt idx="19">
                <c:v>114.09747160131917</c:v>
              </c:pt>
              <c:pt idx="20">
                <c:v>114.90362770245513</c:v>
              </c:pt>
              <c:pt idx="21">
                <c:v>119.53682667643828</c:v>
              </c:pt>
              <c:pt idx="22">
                <c:v>122.31879809454016</c:v>
              </c:pt>
              <c:pt idx="23">
                <c:v>125.03187980945404</c:v>
              </c:pt>
              <c:pt idx="24">
                <c:v>126.59728838402347</c:v>
              </c:pt>
              <c:pt idx="25">
                <c:v>128.36496885305976</c:v>
              </c:pt>
              <c:pt idx="26">
                <c:v>129.58592891168931</c:v>
              </c:pt>
              <c:pt idx="27">
                <c:v>134.81568340051305</c:v>
              </c:pt>
              <c:pt idx="28">
                <c:v>139.96628801758891</c:v>
              </c:pt>
              <c:pt idx="29">
                <c:v>141.61817515573478</c:v>
              </c:pt>
              <c:pt idx="30">
                <c:v>142.63100036643465</c:v>
              </c:pt>
              <c:pt idx="31">
                <c:v>143.35435751703923</c:v>
              </c:pt>
              <c:pt idx="32">
                <c:v>145.43495026163436</c:v>
              </c:pt>
              <c:pt idx="33">
                <c:v>148.65740201685605</c:v>
              </c:pt>
              <c:pt idx="34">
                <c:v>149.97348127372672</c:v>
              </c:pt>
              <c:pt idx="35">
                <c:v>151.33709508977657</c:v>
              </c:pt>
              <c:pt idx="36">
                <c:v>152.92783995602795</c:v>
              </c:pt>
              <c:pt idx="37">
                <c:v>155.07452788274105</c:v>
              </c:pt>
              <c:pt idx="38">
                <c:v>157.02553908831084</c:v>
              </c:pt>
              <c:pt idx="39">
                <c:v>161.95787495786016</c:v>
              </c:pt>
              <c:pt idx="40">
                <c:v>164.73073158079893</c:v>
              </c:pt>
              <c:pt idx="41">
                <c:v>176.35283621692943</c:v>
              </c:pt>
              <c:pt idx="42">
                <c:v>176.10157742762931</c:v>
              </c:pt>
              <c:pt idx="43">
                <c:v>181.08874170318813</c:v>
              </c:pt>
              <c:pt idx="44">
                <c:v>185.09880988493967</c:v>
              </c:pt>
              <c:pt idx="45">
                <c:v>190.42677977720788</c:v>
              </c:pt>
              <c:pt idx="46">
                <c:v>197.75810373323574</c:v>
              </c:pt>
              <c:pt idx="47">
                <c:v>199.08134114034459</c:v>
              </c:pt>
              <c:pt idx="48">
                <c:v>201.0824309974351</c:v>
              </c:pt>
              <c:pt idx="49">
                <c:v>207.15745831293523</c:v>
              </c:pt>
              <c:pt idx="50">
                <c:v>215.7362262762918</c:v>
              </c:pt>
              <c:pt idx="51">
                <c:v>225.14333237962637</c:v>
              </c:pt>
              <c:pt idx="52">
                <c:v>230.64762023305252</c:v>
              </c:pt>
              <c:pt idx="53">
                <c:v>233.2085335507513</c:v>
              </c:pt>
              <c:pt idx="54">
                <c:v>236.44882076951274</c:v>
              </c:pt>
              <c:pt idx="55">
                <c:v>235.48468049981687</c:v>
              </c:pt>
              <c:pt idx="56">
                <c:v>242.37143613631378</c:v>
              </c:pt>
              <c:pt idx="57">
                <c:v>244.44383185782348</c:v>
              </c:pt>
              <c:pt idx="58">
                <c:v>249.95721563649698</c:v>
              </c:pt>
              <c:pt idx="59">
                <c:v>256.8193575698059</c:v>
              </c:pt>
              <c:pt idx="60">
                <c:v>258.37887487138153</c:v>
              </c:pt>
              <c:pt idx="61">
                <c:v>263.1785208509923</c:v>
              </c:pt>
              <c:pt idx="62">
                <c:v>266.64195018539135</c:v>
              </c:pt>
              <c:pt idx="63">
                <c:v>270.75623547675195</c:v>
              </c:pt>
              <c:pt idx="64">
                <c:v>273.1131685065771</c:v>
              </c:pt>
              <c:pt idx="65">
                <c:v>272.03164035929109</c:v>
              </c:pt>
              <c:pt idx="66">
                <c:v>272.23566408956054</c:v>
              </c:pt>
              <c:pt idx="67">
                <c:v>276.11447783150862</c:v>
              </c:pt>
              <c:pt idx="68">
                <c:v>287.43599976603394</c:v>
              </c:pt>
              <c:pt idx="69">
                <c:v>287.85939299368931</c:v>
              </c:pt>
              <c:pt idx="70">
                <c:v>288.22008081311037</c:v>
              </c:pt>
              <c:pt idx="71">
                <c:v>288.41376470741676</c:v>
              </c:pt>
              <c:pt idx="72">
                <c:v>289.34216861600999</c:v>
              </c:pt>
              <c:pt idx="73">
                <c:v>289.33727294651703</c:v>
              </c:pt>
              <c:pt idx="74">
                <c:v>293.64261156796118</c:v>
              </c:pt>
              <c:pt idx="75">
                <c:v>305.75243286902389</c:v>
              </c:pt>
              <c:pt idx="76">
                <c:v>307.46556375038904</c:v>
              </c:pt>
              <c:pt idx="77">
                <c:v>307.49385058225408</c:v>
              </c:pt>
              <c:pt idx="78">
                <c:v>311.44114914217846</c:v>
              </c:pt>
              <c:pt idx="79">
                <c:v>314.17311090245363</c:v>
              </c:pt>
              <c:pt idx="80">
                <c:v>324.86285100090959</c:v>
              </c:pt>
              <c:pt idx="81">
                <c:v>330.95240514292163</c:v>
              </c:pt>
              <c:pt idx="82">
                <c:v>331.05731705535192</c:v>
              </c:pt>
              <c:pt idx="83">
                <c:v>330.73453617122294</c:v>
              </c:pt>
              <c:pt idx="84">
                <c:v>327.90477147974195</c:v>
              </c:pt>
              <c:pt idx="85">
                <c:v>327.58244108937737</c:v>
              </c:pt>
              <c:pt idx="86">
                <c:v>326.77298487744554</c:v>
              </c:pt>
              <c:pt idx="87">
                <c:v>330.07339202470774</c:v>
              </c:pt>
              <c:pt idx="88">
                <c:v>336.71512881902891</c:v>
              </c:pt>
              <c:pt idx="89">
                <c:v>333.53047713065854</c:v>
              </c:pt>
              <c:pt idx="90">
                <c:v>334.88294321542332</c:v>
              </c:pt>
              <c:pt idx="91">
                <c:v>333.19647271339045</c:v>
              </c:pt>
              <c:pt idx="92">
                <c:v>332.28584675346474</c:v>
              </c:pt>
              <c:pt idx="93">
                <c:v>341.80384254787094</c:v>
              </c:pt>
              <c:pt idx="94">
                <c:v>345.82140491317864</c:v>
              </c:pt>
              <c:pt idx="95">
                <c:v>344.8593297647102</c:v>
              </c:pt>
              <c:pt idx="96">
                <c:v>335.84919005594759</c:v>
              </c:pt>
              <c:pt idx="97">
                <c:v>333.65878163840267</c:v>
              </c:pt>
              <c:pt idx="98">
                <c:v>327.07736217058516</c:v>
              </c:pt>
              <c:pt idx="99">
                <c:v>348.17646864948529</c:v>
              </c:pt>
              <c:pt idx="100">
                <c:v>345.93247130903933</c:v>
              </c:pt>
              <c:pt idx="101">
                <c:v>344.55254668098758</c:v>
              </c:pt>
              <c:pt idx="102">
                <c:v>344.60767508845652</c:v>
              </c:pt>
              <c:pt idx="103">
                <c:v>340.62194271838342</c:v>
              </c:pt>
              <c:pt idx="104">
                <c:v>335.49660434629988</c:v>
              </c:pt>
              <c:pt idx="105">
                <c:v>317.78607409946306</c:v>
              </c:pt>
              <c:pt idx="106">
                <c:v>311.93213682847687</c:v>
              </c:pt>
              <c:pt idx="107">
                <c:v>306.84733106603585</c:v>
              </c:pt>
              <c:pt idx="108">
                <c:v>294.5221943191064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99.750567662081053</c:v>
              </c:pt>
              <c:pt idx="17">
                <c:v>100.62072290491729</c:v>
              </c:pt>
              <c:pt idx="18">
                <c:v>102.15457143073283</c:v>
              </c:pt>
              <c:pt idx="19">
                <c:v>102.24938848255957</c:v>
              </c:pt>
              <c:pt idx="20">
                <c:v>102.90117688967844</c:v>
              </c:pt>
              <c:pt idx="21">
                <c:v>103.04031426798974</c:v>
              </c:pt>
              <c:pt idx="22">
                <c:v>105.70981436818688</c:v>
              </c:pt>
              <c:pt idx="23">
                <c:v>103.29976771998483</c:v>
              </c:pt>
              <c:pt idx="24">
                <c:v>102.53306503642972</c:v>
              </c:pt>
              <c:pt idx="25">
                <c:v>102.73286137896291</c:v>
              </c:pt>
              <c:pt idx="26">
                <c:v>102.27350025279929</c:v>
              </c:pt>
              <c:pt idx="27">
                <c:v>105.34464539814091</c:v>
              </c:pt>
              <c:pt idx="28">
                <c:v>106.36774580254739</c:v>
              </c:pt>
              <c:pt idx="29">
                <c:v>105.31218431759295</c:v>
              </c:pt>
              <c:pt idx="30">
                <c:v>106.56744574504692</c:v>
              </c:pt>
              <c:pt idx="31">
                <c:v>102.8445900816313</c:v>
              </c:pt>
              <c:pt idx="32">
                <c:v>104.97826856317708</c:v>
              </c:pt>
              <c:pt idx="33">
                <c:v>106.61346182412429</c:v>
              </c:pt>
              <c:pt idx="34">
                <c:v>107.49070705591791</c:v>
              </c:pt>
              <c:pt idx="35">
                <c:v>109.04365026431356</c:v>
              </c:pt>
              <c:pt idx="36">
                <c:v>109.84451643964314</c:v>
              </c:pt>
              <c:pt idx="37">
                <c:v>111.14506992415825</c:v>
              </c:pt>
              <c:pt idx="38">
                <c:v>113.28973383270443</c:v>
              </c:pt>
              <c:pt idx="39">
                <c:v>112.14306862243038</c:v>
              </c:pt>
              <c:pt idx="40">
                <c:v>115.03837798502154</c:v>
              </c:pt>
              <c:pt idx="41">
                <c:v>117.13943690964528</c:v>
              </c:pt>
              <c:pt idx="42">
                <c:v>115.69890195260355</c:v>
              </c:pt>
              <c:pt idx="43">
                <c:v>119.83094244080327</c:v>
              </c:pt>
              <c:pt idx="44">
                <c:v>118.37023424823067</c:v>
              </c:pt>
              <c:pt idx="45">
                <c:v>117.97991852226291</c:v>
              </c:pt>
              <c:pt idx="46">
                <c:v>117.79854323368778</c:v>
              </c:pt>
              <c:pt idx="47">
                <c:v>117.51802988103459</c:v>
              </c:pt>
              <c:pt idx="48">
                <c:v>117.77944445730733</c:v>
              </c:pt>
              <c:pt idx="49">
                <c:v>118.62742046510259</c:v>
              </c:pt>
              <c:pt idx="50">
                <c:v>118.94088814069319</c:v>
              </c:pt>
              <c:pt idx="51">
                <c:v>119.52378956591463</c:v>
              </c:pt>
              <c:pt idx="52">
                <c:v>121.14143007375414</c:v>
              </c:pt>
              <c:pt idx="53">
                <c:v>120.59866833958142</c:v>
              </c:pt>
              <c:pt idx="54">
                <c:v>116.78518127792955</c:v>
              </c:pt>
              <c:pt idx="55">
                <c:v>119.91839456286327</c:v>
              </c:pt>
              <c:pt idx="56">
                <c:v>119.93744578339049</c:v>
              </c:pt>
              <c:pt idx="57">
                <c:v>122.16953175062014</c:v>
              </c:pt>
              <c:pt idx="58">
                <c:v>123.71837838612521</c:v>
              </c:pt>
              <c:pt idx="59">
                <c:v>123.37677651995777</c:v>
              </c:pt>
              <c:pt idx="60">
                <c:v>126.24702664296834</c:v>
              </c:pt>
              <c:pt idx="61">
                <c:v>127.82814064218866</c:v>
              </c:pt>
              <c:pt idx="62">
                <c:v>126.93106767981735</c:v>
              </c:pt>
              <c:pt idx="63">
                <c:v>129.33214620205587</c:v>
              </c:pt>
              <c:pt idx="64">
                <c:v>130.15255728279371</c:v>
              </c:pt>
              <c:pt idx="65">
                <c:v>128.93670486363058</c:v>
              </c:pt>
              <c:pt idx="66">
                <c:v>130.44510972124397</c:v>
              </c:pt>
              <c:pt idx="67">
                <c:v>131.66510675682431</c:v>
              </c:pt>
              <c:pt idx="68">
                <c:v>132.90148144895238</c:v>
              </c:pt>
              <c:pt idx="69">
                <c:v>133.84302916297077</c:v>
              </c:pt>
              <c:pt idx="70">
                <c:v>135.56717319834976</c:v>
              </c:pt>
              <c:pt idx="71">
                <c:v>137.47757289668357</c:v>
              </c:pt>
              <c:pt idx="72">
                <c:v>137.37772349133334</c:v>
              </c:pt>
              <c:pt idx="73">
                <c:v>140.27157989221575</c:v>
              </c:pt>
              <c:pt idx="74">
                <c:v>142.15201697313725</c:v>
              </c:pt>
              <c:pt idx="75">
                <c:v>143.76916991325186</c:v>
              </c:pt>
              <c:pt idx="76">
                <c:v>141.91912727023202</c:v>
              </c:pt>
              <c:pt idx="77">
                <c:v>141.698536064661</c:v>
              </c:pt>
              <c:pt idx="78">
                <c:v>147.57347028922075</c:v>
              </c:pt>
              <c:pt idx="79">
                <c:v>149.9263387269109</c:v>
              </c:pt>
              <c:pt idx="80">
                <c:v>151.78899255711715</c:v>
              </c:pt>
              <c:pt idx="81">
                <c:v>154.35869736537015</c:v>
              </c:pt>
              <c:pt idx="82">
                <c:v>153.75799533616646</c:v>
              </c:pt>
              <c:pt idx="83">
                <c:v>152.81850673525662</c:v>
              </c:pt>
              <c:pt idx="84">
                <c:v>152.72489241458163</c:v>
              </c:pt>
              <c:pt idx="85">
                <c:v>155.1787559975395</c:v>
              </c:pt>
              <c:pt idx="86">
                <c:v>154.44318235093476</c:v>
              </c:pt>
              <c:pt idx="87">
                <c:v>156.03301460193072</c:v>
              </c:pt>
              <c:pt idx="88">
                <c:v>157.00115043832145</c:v>
              </c:pt>
              <c:pt idx="89">
                <c:v>161.91063111552012</c:v>
              </c:pt>
              <c:pt idx="90">
                <c:v>163.82964695481644</c:v>
              </c:pt>
              <c:pt idx="91">
                <c:v>167.5841303057411</c:v>
              </c:pt>
              <c:pt idx="92">
                <c:v>168.17718686601279</c:v>
              </c:pt>
              <c:pt idx="93">
                <c:v>170.51957416412014</c:v>
              </c:pt>
              <c:pt idx="94">
                <c:v>172.50507049486788</c:v>
              </c:pt>
              <c:pt idx="95">
                <c:v>173.75102186040996</c:v>
              </c:pt>
              <c:pt idx="96">
                <c:v>177.84157830993092</c:v>
              </c:pt>
              <c:pt idx="97">
                <c:v>177.37780864313638</c:v>
              </c:pt>
              <c:pt idx="98">
                <c:v>179.82999131455014</c:v>
              </c:pt>
              <c:pt idx="99">
                <c:v>180.55172016281014</c:v>
              </c:pt>
              <c:pt idx="100">
                <c:v>180.43439977757129</c:v>
              </c:pt>
              <c:pt idx="101">
                <c:v>181.46363405989396</c:v>
              </c:pt>
              <c:pt idx="102">
                <c:v>183.62335205544474</c:v>
              </c:pt>
              <c:pt idx="103">
                <c:v>186.20796753791143</c:v>
              </c:pt>
              <c:pt idx="104">
                <c:v>185.1032644276012</c:v>
              </c:pt>
              <c:pt idx="105">
                <c:v>173.18230121548916</c:v>
              </c:pt>
              <c:pt idx="106">
                <c:v>181.4595846043311</c:v>
              </c:pt>
              <c:pt idx="107">
                <c:v>192.48045771709471</c:v>
              </c:pt>
              <c:pt idx="108">
                <c:v>193.43097399295286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100.46034300024407</c:v>
              </c:pt>
              <c:pt idx="17">
                <c:v>100.90465664859376</c:v>
              </c:pt>
              <c:pt idx="18">
                <c:v>101.36314270357116</c:v>
              </c:pt>
              <c:pt idx="19">
                <c:v>101.82378783662446</c:v>
              </c:pt>
              <c:pt idx="20">
                <c:v>102.23958107952879</c:v>
              </c:pt>
              <c:pt idx="21">
                <c:v>102.69972299737998</c:v>
              </c:pt>
              <c:pt idx="22">
                <c:v>103.14124777833739</c:v>
              </c:pt>
              <c:pt idx="23">
                <c:v>103.59737645090699</c:v>
              </c:pt>
              <c:pt idx="24">
                <c:v>104.03918110961867</c:v>
              </c:pt>
              <c:pt idx="25">
                <c:v>104.49609290659532</c:v>
              </c:pt>
              <c:pt idx="26">
                <c:v>104.95652596157085</c:v>
              </c:pt>
              <c:pt idx="27">
                <c:v>105.40565128009533</c:v>
              </c:pt>
              <c:pt idx="28">
                <c:v>105.87815105437143</c:v>
              </c:pt>
              <c:pt idx="29">
                <c:v>106.33911160817829</c:v>
              </c:pt>
              <c:pt idx="30">
                <c:v>106.81918852215902</c:v>
              </c:pt>
              <c:pt idx="31">
                <c:v>107.30586978910627</c:v>
              </c:pt>
              <c:pt idx="32">
                <c:v>107.75211752656996</c:v>
              </c:pt>
              <c:pt idx="33">
                <c:v>108.25552226525859</c:v>
              </c:pt>
              <c:pt idx="34">
                <c:v>108.7532367740684</c:v>
              </c:pt>
              <c:pt idx="35">
                <c:v>109.27377387911676</c:v>
              </c:pt>
              <c:pt idx="36">
                <c:v>109.78282146423417</c:v>
              </c:pt>
              <c:pt idx="37">
                <c:v>110.3150157182735</c:v>
              </c:pt>
              <c:pt idx="38">
                <c:v>110.8523325878096</c:v>
              </c:pt>
              <c:pt idx="39">
                <c:v>111.38084773090154</c:v>
              </c:pt>
              <c:pt idx="40">
                <c:v>111.93564631424222</c:v>
              </c:pt>
              <c:pt idx="41">
                <c:v>112.48145538629916</c:v>
              </c:pt>
              <c:pt idx="42">
                <c:v>113.05486209746124</c:v>
              </c:pt>
              <c:pt idx="43">
                <c:v>113.63743207057948</c:v>
              </c:pt>
              <c:pt idx="44">
                <c:v>114.16967536531396</c:v>
              </c:pt>
              <c:pt idx="45">
                <c:v>114.76413989972947</c:v>
              </c:pt>
              <c:pt idx="46">
                <c:v>115.34027773387186</c:v>
              </c:pt>
              <c:pt idx="47">
                <c:v>115.94149477285038</c:v>
              </c:pt>
              <c:pt idx="48">
                <c:v>116.53289626041084</c:v>
              </c:pt>
              <c:pt idx="49">
                <c:v>117.15481126085693</c:v>
              </c:pt>
              <c:pt idx="50">
                <c:v>117.78609925522089</c:v>
              </c:pt>
              <c:pt idx="51">
                <c:v>118.40398574317361</c:v>
              </c:pt>
              <c:pt idx="52">
                <c:v>119.05481768195391</c:v>
              </c:pt>
              <c:pt idx="53">
                <c:v>119.69561179355674</c:v>
              </c:pt>
              <c:pt idx="54">
                <c:v>120.36880276838316</c:v>
              </c:pt>
              <c:pt idx="55">
                <c:v>121.05613213144964</c:v>
              </c:pt>
              <c:pt idx="56">
                <c:v>121.7141060518685</c:v>
              </c:pt>
              <c:pt idx="57">
                <c:v>122.43571608619715</c:v>
              </c:pt>
              <c:pt idx="58">
                <c:v>123.1500533479923</c:v>
              </c:pt>
              <c:pt idx="59">
                <c:v>123.90748497695749</c:v>
              </c:pt>
              <c:pt idx="60">
                <c:v>124.65374743111499</c:v>
              </c:pt>
              <c:pt idx="61">
                <c:v>125.43856801603347</c:v>
              </c:pt>
              <c:pt idx="62">
                <c:v>126.23726007757476</c:v>
              </c:pt>
              <c:pt idx="63">
                <c:v>127.02439616041296</c:v>
              </c:pt>
              <c:pt idx="64">
                <c:v>127.85439746311398</c:v>
              </c:pt>
              <c:pt idx="65">
                <c:v>128.67434298514553</c:v>
              </c:pt>
              <c:pt idx="66">
                <c:v>129.54024764579003</c:v>
              </c:pt>
              <c:pt idx="67">
                <c:v>130.41943483948285</c:v>
              </c:pt>
              <c:pt idx="68">
                <c:v>131.22402973676697</c:v>
              </c:pt>
              <c:pt idx="69">
                <c:v>132.12557326977324</c:v>
              </c:pt>
              <c:pt idx="70">
                <c:v>133.00814884886765</c:v>
              </c:pt>
              <c:pt idx="71">
                <c:v>133.92996732972281</c:v>
              </c:pt>
              <c:pt idx="72">
                <c:v>134.83158975134501</c:v>
              </c:pt>
              <c:pt idx="73">
                <c:v>135.77145975109443</c:v>
              </c:pt>
              <c:pt idx="74">
                <c:v>136.70983119730957</c:v>
              </c:pt>
              <c:pt idx="75">
                <c:v>137.6109467261924</c:v>
              </c:pt>
              <c:pt idx="76">
                <c:v>138.53601853146648</c:v>
              </c:pt>
              <c:pt idx="77">
                <c:v>139.4258051893577</c:v>
              </c:pt>
              <c:pt idx="78">
                <c:v>140.34779375682814</c:v>
              </c:pt>
              <c:pt idx="79">
                <c:v>141.27016713328058</c:v>
              </c:pt>
              <c:pt idx="80">
                <c:v>142.10412694057723</c:v>
              </c:pt>
              <c:pt idx="81">
                <c:v>143.03092759827521</c:v>
              </c:pt>
              <c:pt idx="82">
                <c:v>143.93033404809034</c:v>
              </c:pt>
              <c:pt idx="83">
                <c:v>144.86228258762409</c:v>
              </c:pt>
              <c:pt idx="84">
                <c:v>145.76466774331436</c:v>
              </c:pt>
              <c:pt idx="85">
                <c:v>146.69485105171518</c:v>
              </c:pt>
              <c:pt idx="86">
                <c:v>147.62410361940587</c:v>
              </c:pt>
              <c:pt idx="87">
                <c:v>148.52373632401824</c:v>
              </c:pt>
              <c:pt idx="88">
                <c:v>149.45645863534591</c:v>
              </c:pt>
              <c:pt idx="89">
                <c:v>150.36416702572319</c:v>
              </c:pt>
              <c:pt idx="90">
                <c:v>151.30760250760602</c:v>
              </c:pt>
              <c:pt idx="91">
                <c:v>152.25560593305767</c:v>
              </c:pt>
              <c:pt idx="92">
                <c:v>153.11645847534689</c:v>
              </c:pt>
              <c:pt idx="93">
                <c:v>154.0755885746575</c:v>
              </c:pt>
              <c:pt idx="94">
                <c:v>155.0090200829851</c:v>
              </c:pt>
              <c:pt idx="95">
                <c:v>155.97669450791628</c:v>
              </c:pt>
              <c:pt idx="96">
                <c:v>156.91468155640055</c:v>
              </c:pt>
              <c:pt idx="97">
                <c:v>157.8837394987832</c:v>
              </c:pt>
              <c:pt idx="98">
                <c:v>158.85045441976965</c:v>
              </c:pt>
              <c:pt idx="99">
                <c:v>159.77988081830006</c:v>
              </c:pt>
              <c:pt idx="100">
                <c:v>160.73424401336052</c:v>
              </c:pt>
              <c:pt idx="101">
                <c:v>161.65394515163916</c:v>
              </c:pt>
              <c:pt idx="102">
                <c:v>162.60143324970292</c:v>
              </c:pt>
              <c:pt idx="103">
                <c:v>163.54847770314259</c:v>
              </c:pt>
              <c:pt idx="104">
                <c:v>164.43362214758437</c:v>
              </c:pt>
              <c:pt idx="105">
                <c:v>165.37616752417151</c:v>
              </c:pt>
              <c:pt idx="106">
                <c:v>166.26009733250592</c:v>
              </c:pt>
              <c:pt idx="107">
                <c:v>167.12771070729443</c:v>
              </c:pt>
              <c:pt idx="108">
                <c:v>167.92166245455022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102.60774469492983</c:v>
              </c:pt>
              <c:pt idx="17">
                <c:v>102.24364010430114</c:v>
              </c:pt>
              <c:pt idx="18">
                <c:v>106.38157241304509</c:v>
              </c:pt>
              <c:pt idx="19">
                <c:v>106.92856782686928</c:v>
              </c:pt>
              <c:pt idx="20">
                <c:v>106.30237236729084</c:v>
              </c:pt>
              <c:pt idx="21">
                <c:v>106.52730290185671</c:v>
              </c:pt>
              <c:pt idx="22">
                <c:v>105.32087917568919</c:v>
              </c:pt>
              <c:pt idx="23">
                <c:v>105.93109679241533</c:v>
              </c:pt>
              <c:pt idx="24">
                <c:v>101.98850918588964</c:v>
              </c:pt>
              <c:pt idx="25">
                <c:v>104.22431037304121</c:v>
              </c:pt>
              <c:pt idx="26">
                <c:v>105.79869888449581</c:v>
              </c:pt>
              <c:pt idx="27">
                <c:v>110.08747031021437</c:v>
              </c:pt>
              <c:pt idx="28">
                <c:v>112.8283850426546</c:v>
              </c:pt>
              <c:pt idx="29">
                <c:v>110.47322157666169</c:v>
              </c:pt>
              <c:pt idx="30">
                <c:v>111.77854120609048</c:v>
              </c:pt>
              <c:pt idx="31">
                <c:v>109.70423057885556</c:v>
              </c:pt>
              <c:pt idx="32">
                <c:v>113.92263910831475</c:v>
              </c:pt>
              <c:pt idx="33">
                <c:v>117.28330364096017</c:v>
              </c:pt>
              <c:pt idx="34">
                <c:v>120.19001895966406</c:v>
              </c:pt>
              <c:pt idx="35">
                <c:v>119.51979327209092</c:v>
              </c:pt>
              <c:pt idx="36">
                <c:v>120.43194033806735</c:v>
              </c:pt>
              <c:pt idx="37">
                <c:v>123.32640530589399</c:v>
              </c:pt>
              <c:pt idx="38">
                <c:v>122.73163374389912</c:v>
              </c:pt>
              <c:pt idx="39">
                <c:v>120.04386146329587</c:v>
              </c:pt>
              <c:pt idx="40">
                <c:v>122.74087574442646</c:v>
              </c:pt>
              <c:pt idx="41">
                <c:v>124.75959623820501</c:v>
              </c:pt>
              <c:pt idx="42">
                <c:v>123.72074008532172</c:v>
              </c:pt>
              <c:pt idx="43">
                <c:v>126.30044441216381</c:v>
              </c:pt>
              <c:pt idx="44">
                <c:v>129.12014730960766</c:v>
              </c:pt>
              <c:pt idx="45">
                <c:v>129.24164127587238</c:v>
              </c:pt>
              <c:pt idx="46">
                <c:v>132.1625549354068</c:v>
              </c:pt>
              <c:pt idx="47">
                <c:v>127.75379531049815</c:v>
              </c:pt>
              <c:pt idx="48">
                <c:v>126.75161728538298</c:v>
              </c:pt>
              <c:pt idx="49">
                <c:v>126.5679725705329</c:v>
              </c:pt>
              <c:pt idx="50">
                <c:v>124.1877115479959</c:v>
              </c:pt>
              <c:pt idx="51">
                <c:v>120.43372201658859</c:v>
              </c:pt>
              <c:pt idx="52">
                <c:v>124.58263995497413</c:v>
              </c:pt>
              <c:pt idx="53">
                <c:v>120.37888665489406</c:v>
              </c:pt>
              <c:pt idx="54">
                <c:v>114.32847880211222</c:v>
              </c:pt>
              <c:pt idx="55">
                <c:v>114.42870906031634</c:v>
              </c:pt>
              <c:pt idx="56">
                <c:v>116.35445448355536</c:v>
              </c:pt>
              <c:pt idx="57">
                <c:v>125.45574534025101</c:v>
              </c:pt>
              <c:pt idx="58">
                <c:v>128.67019691054244</c:v>
              </c:pt>
              <c:pt idx="59">
                <c:v>126.4164338008339</c:v>
              </c:pt>
              <c:pt idx="60">
                <c:v>126.99189777949287</c:v>
              </c:pt>
              <c:pt idx="61">
                <c:v>131.59673727072462</c:v>
              </c:pt>
              <c:pt idx="62">
                <c:v>129.2746599245994</c:v>
              </c:pt>
              <c:pt idx="63">
                <c:v>132.19413334359962</c:v>
              </c:pt>
              <c:pt idx="64">
                <c:v>133.48677655588344</c:v>
              </c:pt>
              <c:pt idx="65">
                <c:v>135.56557939910377</c:v>
              </c:pt>
              <c:pt idx="66">
                <c:v>136.02338785982784</c:v>
              </c:pt>
              <c:pt idx="67">
                <c:v>139.07128665842092</c:v>
              </c:pt>
              <c:pt idx="68">
                <c:v>138.0651680636114</c:v>
              </c:pt>
              <c:pt idx="69">
                <c:v>138.39057643805651</c:v>
              </c:pt>
              <c:pt idx="70">
                <c:v>140.5323111847344</c:v>
              </c:pt>
              <c:pt idx="71">
                <c:v>139.23747172555596</c:v>
              </c:pt>
              <c:pt idx="72">
                <c:v>136.9590621411653</c:v>
              </c:pt>
              <c:pt idx="73">
                <c:v>144.34699381216873</c:v>
              </c:pt>
              <c:pt idx="74">
                <c:v>149.4023124035989</c:v>
              </c:pt>
              <c:pt idx="75">
                <c:v>148.46730133292439</c:v>
              </c:pt>
              <c:pt idx="76">
                <c:v>150.44347986172576</c:v>
              </c:pt>
              <c:pt idx="77">
                <c:v>153.56506970061611</c:v>
              </c:pt>
              <c:pt idx="78">
                <c:v>161.68632614666055</c:v>
              </c:pt>
              <c:pt idx="79">
                <c:v>166.34677662407316</c:v>
              </c:pt>
              <c:pt idx="80">
                <c:v>171.80699269832675</c:v>
              </c:pt>
              <c:pt idx="81">
                <c:v>170.25570145810278</c:v>
              </c:pt>
              <c:pt idx="82">
                <c:v>172.74818698255169</c:v>
              </c:pt>
              <c:pt idx="83">
                <c:v>167.98075961819197</c:v>
              </c:pt>
              <c:pt idx="84">
                <c:v>165.48037894050111</c:v>
              </c:pt>
              <c:pt idx="85">
                <c:v>169.2403323034759</c:v>
              </c:pt>
              <c:pt idx="86">
                <c:v>169.05321481110721</c:v>
              </c:pt>
              <c:pt idx="87">
                <c:v>169.65005787392036</c:v>
              </c:pt>
              <c:pt idx="88">
                <c:v>167.75649122115684</c:v>
              </c:pt>
              <c:pt idx="89">
                <c:v>169.43427151665267</c:v>
              </c:pt>
              <c:pt idx="90">
                <c:v>173.38286300264417</c:v>
              </c:pt>
              <c:pt idx="91">
                <c:v>178.20467159655672</c:v>
              </c:pt>
              <c:pt idx="92">
                <c:v>179.01023810828062</c:v>
              </c:pt>
              <c:pt idx="93">
                <c:v>178.19372565105769</c:v>
              </c:pt>
              <c:pt idx="94">
                <c:v>182.97801244223828</c:v>
              </c:pt>
              <c:pt idx="95">
                <c:v>181.18159794707313</c:v>
              </c:pt>
              <c:pt idx="96">
                <c:v>186.03862669972054</c:v>
              </c:pt>
              <c:pt idx="97">
                <c:v>178.80838604832519</c:v>
              </c:pt>
              <c:pt idx="98">
                <c:v>176.00547162071774</c:v>
              </c:pt>
              <c:pt idx="99">
                <c:v>180.70696656711181</c:v>
              </c:pt>
              <c:pt idx="100">
                <c:v>185.70146515312652</c:v>
              </c:pt>
              <c:pt idx="101">
                <c:v>183.98820859599059</c:v>
              </c:pt>
              <c:pt idx="102">
                <c:v>186.65911752351599</c:v>
              </c:pt>
              <c:pt idx="103">
                <c:v>182.96159768312546</c:v>
              </c:pt>
              <c:pt idx="104">
                <c:v>175.96974498974947</c:v>
              </c:pt>
              <c:pt idx="105">
                <c:v>154.60295430712586</c:v>
              </c:pt>
              <c:pt idx="106">
                <c:v>166.39684904517281</c:v>
              </c:pt>
              <c:pt idx="107">
                <c:v>170.83932184348529</c:v>
              </c:pt>
              <c:pt idx="108">
                <c:v>176.17322041186623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182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4.1250000000000009</c:v>
                </c:pt>
                <c:pt idx="1">
                  <c:v>2.633400000000008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-9.1210004446140136</c:v>
                </c:pt>
                <c:pt idx="1">
                  <c:v>2.9280130148312988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-15.773897763059342</c:v>
                </c:pt>
                <c:pt idx="1">
                  <c:v>23.357507848735469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-23.125527493579678</c:v>
                </c:pt>
                <c:pt idx="1">
                  <c:v>-9.9029045069253705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-22.329407318897044</c:v>
                </c:pt>
                <c:pt idx="1">
                  <c:v>-14.022894594655122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-4.3384938184091943</c:v>
                </c:pt>
                <c:pt idx="1">
                  <c:v>2.8201239290791325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3.5200552273170871</c:v>
                </c:pt>
                <c:pt idx="1">
                  <c:v>6.5667155754163042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16.230534899037142</c:v>
                </c:pt>
                <c:pt idx="1">
                  <c:v>6.8832608890892821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5.3261266747868685</c:v>
                </c:pt>
                <c:pt idx="1">
                  <c:v>3.8173204270258942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-5.8501291415649748</c:v>
                </c:pt>
                <c:pt idx="1">
                  <c:v>6.6325463580366284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-10.294906433311613</c:v>
                </c:pt>
                <c:pt idx="1">
                  <c:v>31.382035851481849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-30.525000704608807</c:v>
                </c:pt>
                <c:pt idx="1">
                  <c:v>-18.575107681221759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-35.075093887449462</c:v>
                </c:pt>
                <c:pt idx="1">
                  <c:v>-28.131673731530871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-10.843024658354327</c:v>
                </c:pt>
                <c:pt idx="1">
                  <c:v>-4.1711591246721191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-0.33320123549033243</c:v>
                </c:pt>
                <c:pt idx="1">
                  <c:v>2.6000553508883861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6.4538465510874721</c:v>
                </c:pt>
                <c:pt idx="1">
                  <c:v>-2.1071849712255064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0.44372141413806521</c:v>
                </c:pt>
                <c:pt idx="1">
                  <c:v>0.43898013455561102</c:v>
                </c:pt>
                <c:pt idx="2">
                  <c:v>0.59387880386281289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2.5184559661643791</c:v>
                </c:pt>
                <c:pt idx="1">
                  <c:v>2.5189753391309244</c:v>
                </c:pt>
                <c:pt idx="2">
                  <c:v>2.5370921440063476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14.505031118129308</c:v>
                </c:pt>
                <c:pt idx="1">
                  <c:v>14.789959139355414</c:v>
                </c:pt>
                <c:pt idx="2">
                  <c:v>7.5915095883428485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9.8313811239635776</c:v>
                </c:pt>
                <c:pt idx="1">
                  <c:v>9.6899716186609641</c:v>
                </c:pt>
                <c:pt idx="2">
                  <c:v>12.373488203529682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7.9941334683897747</c:v>
                </c:pt>
                <c:pt idx="1">
                  <c:v>7.8990890522836477</c:v>
                </c:pt>
                <c:pt idx="2">
                  <c:v>9.5584427061952137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11.315105781046375</c:v>
                </c:pt>
                <c:pt idx="1">
                  <c:v>11.391083549481284</c:v>
                </c:pt>
                <c:pt idx="2">
                  <c:v>11.196540958592461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10.655943168838821</c:v>
                </c:pt>
                <c:pt idx="1">
                  <c:v>10.692270578234764</c:v>
                </c:pt>
                <c:pt idx="2">
                  <c:v>10.710414894801845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9.2351994943889117</c:v>
                </c:pt>
                <c:pt idx="1">
                  <c:v>9.203359682026079</c:v>
                </c:pt>
                <c:pt idx="2">
                  <c:v>9.5890323283097665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1.6023829565666947</c:v>
                </c:pt>
                <c:pt idx="1">
                  <c:v>1.597586984284316</c:v>
                </c:pt>
                <c:pt idx="2">
                  <c:v>1.7542724763871531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6.208248737796529</c:v>
                </c:pt>
                <c:pt idx="1">
                  <c:v>6.2087868037739913</c:v>
                </c:pt>
                <c:pt idx="2">
                  <c:v>6.2275556595903447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21.953696746081942</c:v>
                </c:pt>
                <c:pt idx="1">
                  <c:v>22.257159617151956</c:v>
                </c:pt>
                <c:pt idx="2">
                  <c:v>14.590443796774677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-0.74032539784995022</c:v>
                </c:pt>
                <c:pt idx="1">
                  <c:v>-0.86812367679671709</c:v>
                </c:pt>
                <c:pt idx="2">
                  <c:v>1.5570937817992236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-9.7276236203185373</c:v>
                </c:pt>
                <c:pt idx="1">
                  <c:v>-9.8070713183366021</c:v>
                </c:pt>
                <c:pt idx="2">
                  <c:v>-8.4200163665345222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3.7462040628345683</c:v>
                </c:pt>
                <c:pt idx="1">
                  <c:v>3.8170157016771178</c:v>
                </c:pt>
                <c:pt idx="2">
                  <c:v>3.6357010886095553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6.5370724125676016</c:v>
                </c:pt>
                <c:pt idx="1">
                  <c:v>6.5720476315621168</c:v>
                </c:pt>
                <c:pt idx="2">
                  <c:v>6.5895165745996742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4.6921190323434558E-2</c:v>
                </c:pt>
                <c:pt idx="1">
                  <c:v>1.7759571972164601E-2</c:v>
                </c:pt>
                <c:pt idx="2">
                  <c:v>0.37099150661050739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0.44372141413806521</c:v>
                </c:pt>
                <c:pt idx="1">
                  <c:v>0.43898013455561102</c:v>
                </c:pt>
                <c:pt idx="2">
                  <c:v>0.59387880386281289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2.5184559661643791</c:v>
                </c:pt>
                <c:pt idx="1">
                  <c:v>2.5189753391309244</c:v>
                </c:pt>
                <c:pt idx="2">
                  <c:v>2.5370921440063476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14.505031118129308</c:v>
                </c:pt>
                <c:pt idx="1">
                  <c:v>14.789959139355414</c:v>
                </c:pt>
                <c:pt idx="2">
                  <c:v>7.5915095883428485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9.8313811239635776</c:v>
                </c:pt>
                <c:pt idx="1">
                  <c:v>9.6899716186609641</c:v>
                </c:pt>
                <c:pt idx="2">
                  <c:v>12.373488203529682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7.9941334683897747</c:v>
                </c:pt>
                <c:pt idx="1">
                  <c:v>7.8990890522836477</c:v>
                </c:pt>
                <c:pt idx="2">
                  <c:v>9.5584427061952137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11.315105781046375</c:v>
                </c:pt>
                <c:pt idx="1">
                  <c:v>11.391083549481284</c:v>
                </c:pt>
                <c:pt idx="2">
                  <c:v>11.196540958592461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10.655943168838821</c:v>
                </c:pt>
                <c:pt idx="1">
                  <c:v>10.692270578234764</c:v>
                </c:pt>
                <c:pt idx="2">
                  <c:v>10.710414894801845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9.2351994943889117</c:v>
                </c:pt>
                <c:pt idx="1">
                  <c:v>9.203359682026079</c:v>
                </c:pt>
                <c:pt idx="2">
                  <c:v>9.5890323283097665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1.6023829565666947</c:v>
                </c:pt>
                <c:pt idx="1">
                  <c:v>1.597586984284316</c:v>
                </c:pt>
                <c:pt idx="2">
                  <c:v>1.7542724763871531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6.208248737796529</c:v>
                </c:pt>
                <c:pt idx="1">
                  <c:v>6.2087868037739913</c:v>
                </c:pt>
                <c:pt idx="2">
                  <c:v>6.2275556595903447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21.953696746081942</c:v>
                </c:pt>
                <c:pt idx="1">
                  <c:v>22.257159617151956</c:v>
                </c:pt>
                <c:pt idx="2">
                  <c:v>14.590443796774677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-0.74032539784995022</c:v>
                </c:pt>
                <c:pt idx="1">
                  <c:v>-0.86812367679671709</c:v>
                </c:pt>
                <c:pt idx="2">
                  <c:v>1.5570937817992236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-9.7276236203185373</c:v>
                </c:pt>
                <c:pt idx="1">
                  <c:v>-9.8070713183366021</c:v>
                </c:pt>
                <c:pt idx="2">
                  <c:v>-8.4200163665345222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3.7462040628345683</c:v>
                </c:pt>
                <c:pt idx="1">
                  <c:v>3.8170157016771178</c:v>
                </c:pt>
                <c:pt idx="2">
                  <c:v>3.6357010886095553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6.5370724125676016</c:v>
                </c:pt>
                <c:pt idx="1">
                  <c:v>6.5720476315621168</c:v>
                </c:pt>
                <c:pt idx="2">
                  <c:v>6.5895165745996742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4.6921190323434558E-2</c:v>
                </c:pt>
                <c:pt idx="1">
                  <c:v>1.7759571972164601E-2</c:v>
                </c:pt>
                <c:pt idx="2">
                  <c:v>0.37099150661050739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1C7F62AB-CC4D-48C5-ACCF-52B32CD8C5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6E545785-D233-4200-B568-7C311C8FCBA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C0D31184-EEF8-4927-83DC-528843F894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F351490E-19E7-415C-8C5D-400ACD11CA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C1DE6983-6ACD-43F2-89CB-F9266840FF9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AD548001-919E-4FB9-86BE-09E746DE33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D5CF512-6044-4CD4-92DD-1F7F6DE9CD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EB078CB7-A0C5-4540-90A2-6B4491F505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B129CBBB-9A20-46FB-ACDD-DC485DF153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D771C73C-E588-4DD3-9BE5-D1ACA5E598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8DC3C84-9A43-4ED9-8043-B2D0CC5547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3C64C62-61F6-430A-A707-63E472BAE8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C5A55BB-5836-40B8-86D1-798D7E81DB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4"/>
              <c:pt idx="0">
                <c:v>3.0416666666666665</c:v>
              </c:pt>
              <c:pt idx="1">
                <c:v>4.041666666666667</c:v>
              </c:pt>
              <c:pt idx="2">
                <c:v>4.541666666666667</c:v>
              </c:pt>
              <c:pt idx="3">
                <c:v>5.541666666666667</c:v>
              </c:pt>
              <c:pt idx="4">
                <c:v>6.291666666666667</c:v>
              </c:pt>
              <c:pt idx="5">
                <c:v>9.2916666666666661</c:v>
              </c:pt>
              <c:pt idx="6">
                <c:v>11.541666666666666</c:v>
              </c:pt>
              <c:pt idx="7">
                <c:v>14.791666666666666</c:v>
              </c:pt>
              <c:pt idx="8">
                <c:v>16.791666666666668</c:v>
              </c:pt>
              <c:pt idx="9">
                <c:v>20.041666666666668</c:v>
              </c:pt>
              <c:pt idx="10">
                <c:v>22.791666666666668</c:v>
              </c:pt>
              <c:pt idx="11">
                <c:v>24.791666666666668</c:v>
              </c:pt>
              <c:pt idx="12">
                <c:v>29.791666666666668</c:v>
              </c:pt>
            </c:numLit>
          </c:xVal>
          <c:yVal>
            <c:numLit>
              <c:formatCode>General</c:formatCode>
              <c:ptCount val="14"/>
              <c:pt idx="0">
                <c:v>5.0690199999999992</c:v>
              </c:pt>
              <c:pt idx="1">
                <c:v>7.49</c:v>
              </c:pt>
              <c:pt idx="2">
                <c:v>7.45</c:v>
              </c:pt>
              <c:pt idx="3">
                <c:v>7.5089000000000006</c:v>
              </c:pt>
              <c:pt idx="4">
                <c:v>8.1656700000000004</c:v>
              </c:pt>
              <c:pt idx="5">
                <c:v>9.71462</c:v>
              </c:pt>
              <c:pt idx="6">
                <c:v>10.6</c:v>
              </c:pt>
              <c:pt idx="7">
                <c:v>11.85</c:v>
              </c:pt>
              <c:pt idx="8">
                <c:v>12.295</c:v>
              </c:pt>
              <c:pt idx="9">
                <c:v>13.094669999999999</c:v>
              </c:pt>
              <c:pt idx="10">
                <c:v>13.648290000000001</c:v>
              </c:pt>
              <c:pt idx="11">
                <c:v>13.91667</c:v>
              </c:pt>
              <c:pt idx="12">
                <c:v>13.975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17A5213-3107-42FD-AB9A-B90A147569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DCF60D-B476-42AD-B61B-39F78329ED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51FAAB-BBF7-49B1-B3B1-E589180762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CC5FAB-ECCE-46CE-AF6D-1176EAC314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3A8481-6B3B-490F-BA5F-1B2C680A61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7364396-56C5-4515-9ED2-8F409EBAC8E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6B4ED4B-AF11-42B4-8097-4DC57F68AE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0CCF1C8-1890-4088-A583-EE1835D6635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17A146BE-6AB4-4550-BAF1-3BBAB914FF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0.5</c:v>
              </c:pt>
              <c:pt idx="1">
                <c:v>2.411111111111111</c:v>
              </c:pt>
              <c:pt idx="2">
                <c:v>6.2249999999999996</c:v>
              </c:pt>
              <c:pt idx="3">
                <c:v>10.411111111111111</c:v>
              </c:pt>
              <c:pt idx="4">
                <c:v>15.5</c:v>
              </c:pt>
              <c:pt idx="5">
                <c:v>16.333333333333332</c:v>
              </c:pt>
              <c:pt idx="6">
                <c:v>20.411111111111111</c:v>
              </c:pt>
              <c:pt idx="7">
                <c:v>23.333333333333332</c:v>
              </c:pt>
              <c:pt idx="8">
                <c:v>27.411111111111111</c:v>
              </c:pt>
            </c:numLit>
          </c:xVal>
          <c:yVal>
            <c:numLit>
              <c:formatCode>General</c:formatCode>
              <c:ptCount val="9"/>
              <c:pt idx="0">
                <c:v>3.5</c:v>
              </c:pt>
              <c:pt idx="1">
                <c:v>4.5149999999999997</c:v>
              </c:pt>
              <c:pt idx="2">
                <c:v>7.2</c:v>
              </c:pt>
              <c:pt idx="3">
                <c:v>9.91</c:v>
              </c:pt>
              <c:pt idx="4">
                <c:v>11</c:v>
              </c:pt>
              <c:pt idx="5">
                <c:v>11.455</c:v>
              </c:pt>
              <c:pt idx="6">
                <c:v>11.265000000000001</c:v>
              </c:pt>
              <c:pt idx="7">
                <c:v>11.585000000000001</c:v>
              </c:pt>
              <c:pt idx="8">
                <c:v>11.545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136070</xdr:colOff>
      <xdr:row>16</xdr:row>
      <xdr:rowOff>0</xdr:rowOff>
    </xdr:from>
    <xdr:to>
      <xdr:col>12</xdr:col>
      <xdr:colOff>476250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F84D3D-B4FE-471C-990B-64A4D03F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2966357"/>
          <a:ext cx="5197930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4" t="str">
        <f>"Individual Equity Total Returns [N$,%]" &amp; TEXT(Map!$N$16, " mmmm yyyy")</f>
        <v>Individual Equity Total Returns [N$,%] September 2020</v>
      </c>
      <c r="C2" s="434"/>
      <c r="D2" s="434"/>
      <c r="E2" s="434"/>
      <c r="F2" s="434"/>
      <c r="G2" s="434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156</v>
      </c>
      <c r="C5" s="399"/>
      <c r="D5" s="400"/>
      <c r="E5" s="401">
        <v>2.5341388734152006</v>
      </c>
      <c r="F5" s="401">
        <v>-0.56744096296901336</v>
      </c>
      <c r="G5" s="401">
        <v>7.2148430760368498</v>
      </c>
      <c r="H5" s="401">
        <v>-33.277047685963019</v>
      </c>
      <c r="I5" s="401">
        <v>-33.82404650591932</v>
      </c>
      <c r="J5" s="85"/>
    </row>
    <row r="6" spans="2:11">
      <c r="B6" s="87" t="s">
        <v>157</v>
      </c>
      <c r="C6" s="402"/>
      <c r="D6" s="400"/>
      <c r="E6" s="21">
        <v>6.0093056950772192</v>
      </c>
      <c r="F6" s="21">
        <v>5.2928279473812809</v>
      </c>
      <c r="G6" s="21">
        <v>10.256052962046541</v>
      </c>
      <c r="H6" s="21">
        <v>-34.375090308846168</v>
      </c>
      <c r="I6" s="21">
        <v>-33.538494374235583</v>
      </c>
      <c r="J6" s="85"/>
    </row>
    <row r="7" spans="2:11">
      <c r="B7" s="57" t="s">
        <v>158</v>
      </c>
      <c r="C7" s="402">
        <v>1306</v>
      </c>
      <c r="D7" s="403">
        <v>1.4487137130818296E-3</v>
      </c>
      <c r="E7" s="22">
        <v>0.38431979999999999</v>
      </c>
      <c r="F7" s="22">
        <v>-6.6476050000000004</v>
      </c>
      <c r="G7" s="22">
        <v>-14.5288</v>
      </c>
      <c r="H7" s="22">
        <v>-16.68591</v>
      </c>
      <c r="I7" s="22">
        <v>-12.697759999999999</v>
      </c>
      <c r="J7" s="85"/>
    </row>
    <row r="8" spans="2:11">
      <c r="B8" s="57" t="s">
        <v>159</v>
      </c>
      <c r="C8" s="402">
        <v>4123</v>
      </c>
      <c r="D8" s="403">
        <v>0.15581978473553948</v>
      </c>
      <c r="E8" s="22">
        <v>9.0740739999999995</v>
      </c>
      <c r="F8" s="22">
        <v>8.3289550000000006</v>
      </c>
      <c r="G8" s="22">
        <v>6.1845829999999999</v>
      </c>
      <c r="H8" s="22">
        <v>-31.24211</v>
      </c>
      <c r="I8" s="22">
        <v>-31.909979999999997</v>
      </c>
      <c r="J8" s="85"/>
    </row>
    <row r="9" spans="2:11">
      <c r="B9" s="57" t="s">
        <v>160</v>
      </c>
      <c r="C9" s="402">
        <v>2306</v>
      </c>
      <c r="D9" s="403">
        <v>1.2114075792761555E-3</v>
      </c>
      <c r="E9" s="22">
        <v>4.3383949999999998E-2</v>
      </c>
      <c r="F9" s="22">
        <v>-27.438639999999996</v>
      </c>
      <c r="G9" s="22">
        <v>-30.916720000000002</v>
      </c>
      <c r="H9" s="22">
        <v>-28.934650000000001</v>
      </c>
      <c r="I9" s="22">
        <v>-28.828300000000002</v>
      </c>
      <c r="J9" s="85"/>
    </row>
    <row r="10" spans="2:11">
      <c r="B10" s="57" t="s">
        <v>161</v>
      </c>
      <c r="C10" s="402">
        <v>266</v>
      </c>
      <c r="D10" s="403">
        <v>2.3934199650410125E-4</v>
      </c>
      <c r="E10" s="22">
        <v>-0.37453180000000003</v>
      </c>
      <c r="F10" s="22">
        <v>-2.919708</v>
      </c>
      <c r="G10" s="22">
        <v>20.65401</v>
      </c>
      <c r="H10" s="22">
        <v>-13.870480000000002</v>
      </c>
      <c r="I10" s="22">
        <v>-13.08511</v>
      </c>
      <c r="J10" s="85"/>
    </row>
    <row r="11" spans="2:11">
      <c r="B11" s="57" t="s">
        <v>162</v>
      </c>
      <c r="C11" s="402">
        <v>10077</v>
      </c>
      <c r="D11" s="403">
        <v>2.8778199763312431E-2</v>
      </c>
      <c r="E11" s="22">
        <v>4.5982979999999998</v>
      </c>
      <c r="F11" s="22">
        <v>-1.418509</v>
      </c>
      <c r="G11" s="22">
        <v>30.373240000000003</v>
      </c>
      <c r="H11" s="22">
        <v>-52.48809</v>
      </c>
      <c r="I11" s="22">
        <v>-49.712310000000002</v>
      </c>
      <c r="J11" s="85"/>
    </row>
    <row r="12" spans="2:11">
      <c r="B12" s="57" t="s">
        <v>163</v>
      </c>
      <c r="C12" s="402">
        <v>690</v>
      </c>
      <c r="D12" s="403">
        <v>4.423315129287951E-4</v>
      </c>
      <c r="E12" s="22">
        <v>-1.5691870000000001</v>
      </c>
      <c r="F12" s="22">
        <v>-7.8771699999999996</v>
      </c>
      <c r="G12" s="22">
        <v>-15.69201</v>
      </c>
      <c r="H12" s="22"/>
      <c r="I12" s="22">
        <v>-22.56495</v>
      </c>
      <c r="J12" s="85"/>
    </row>
    <row r="13" spans="2:11">
      <c r="B13" s="57" t="s">
        <v>164</v>
      </c>
      <c r="C13" s="402">
        <v>10804</v>
      </c>
      <c r="D13" s="403">
        <v>0.1129541603548803</v>
      </c>
      <c r="E13" s="22">
        <v>2.3202959999999999</v>
      </c>
      <c r="F13" s="22">
        <v>3.3875599999999997</v>
      </c>
      <c r="G13" s="22">
        <v>11.58625</v>
      </c>
      <c r="H13" s="22">
        <v>-34.545520000000003</v>
      </c>
      <c r="I13" s="22">
        <v>-32.068420000000003</v>
      </c>
      <c r="J13" s="85"/>
    </row>
    <row r="14" spans="2:11">
      <c r="B14" s="87" t="s">
        <v>165</v>
      </c>
      <c r="C14" s="402"/>
      <c r="D14" s="403"/>
      <c r="E14" s="21">
        <v>-0.73529409999999995</v>
      </c>
      <c r="F14" s="21">
        <v>-9.3283590000000007</v>
      </c>
      <c r="G14" s="21">
        <v>-9.3317409999999992</v>
      </c>
      <c r="H14" s="21">
        <v>-14.872170000000001</v>
      </c>
      <c r="I14" s="21">
        <v>-13.73964</v>
      </c>
      <c r="J14" s="85"/>
    </row>
    <row r="15" spans="2:11">
      <c r="B15" s="57" t="s">
        <v>166</v>
      </c>
      <c r="C15" s="402">
        <v>24300</v>
      </c>
      <c r="D15" s="403">
        <v>8.2339053767055675E-3</v>
      </c>
      <c r="E15" s="22">
        <v>-0.73529409999999995</v>
      </c>
      <c r="F15" s="22">
        <v>-9.3283590000000007</v>
      </c>
      <c r="G15" s="22">
        <v>-9.3317409999999992</v>
      </c>
      <c r="H15" s="22">
        <v>-14.872170000000001</v>
      </c>
      <c r="I15" s="22">
        <v>-13.73964</v>
      </c>
      <c r="J15" s="85"/>
    </row>
    <row r="16" spans="2:11">
      <c r="B16" s="87" t="s">
        <v>167</v>
      </c>
      <c r="C16" s="402"/>
      <c r="D16" s="403"/>
      <c r="E16" s="21">
        <v>-5.282800873171877</v>
      </c>
      <c r="F16" s="21">
        <v>-12.496597129098026</v>
      </c>
      <c r="G16" s="21">
        <v>2.6099000077279135</v>
      </c>
      <c r="H16" s="21">
        <v>-30.308950125804778</v>
      </c>
      <c r="I16" s="21">
        <v>-34.312849381175674</v>
      </c>
      <c r="J16" s="85"/>
    </row>
    <row r="17" spans="2:10">
      <c r="B17" s="57" t="s">
        <v>168</v>
      </c>
      <c r="C17" s="402">
        <v>1550</v>
      </c>
      <c r="D17" s="403">
        <v>1.2435901402310339E-2</v>
      </c>
      <c r="E17" s="22">
        <v>2.2427440000000001</v>
      </c>
      <c r="F17" s="22">
        <v>-11.98183</v>
      </c>
      <c r="G17" s="22">
        <v>-0.57729319999999995</v>
      </c>
      <c r="H17" s="22">
        <v>-16.890080000000001</v>
      </c>
      <c r="I17" s="22">
        <v>-29.029299999999996</v>
      </c>
      <c r="J17" s="85"/>
    </row>
    <row r="18" spans="2:10">
      <c r="B18" s="57" t="s">
        <v>169</v>
      </c>
      <c r="C18" s="402">
        <v>1036</v>
      </c>
      <c r="D18" s="403">
        <v>3.8680749588096877E-2</v>
      </c>
      <c r="E18" s="22">
        <v>-7.4173369999999998</v>
      </c>
      <c r="F18" s="22">
        <v>-13.953490000000002</v>
      </c>
      <c r="G18" s="22">
        <v>-6.7141779999999995</v>
      </c>
      <c r="H18" s="22">
        <v>-42.812359999999998</v>
      </c>
      <c r="I18" s="22">
        <v>-43.772280000000002</v>
      </c>
      <c r="J18" s="85"/>
    </row>
    <row r="19" spans="2:10">
      <c r="B19" s="57" t="s">
        <v>170</v>
      </c>
      <c r="C19" s="402">
        <v>5199</v>
      </c>
      <c r="D19" s="403">
        <v>7.085937794702836E-2</v>
      </c>
      <c r="E19" s="22">
        <v>-5.4383410000000003</v>
      </c>
      <c r="F19" s="22">
        <v>-11.791650000000001</v>
      </c>
      <c r="G19" s="22">
        <v>8.2590880000000002</v>
      </c>
      <c r="H19" s="22">
        <v>-25.838609999999999</v>
      </c>
      <c r="I19" s="22">
        <v>-30.076399999999996</v>
      </c>
      <c r="J19" s="85"/>
    </row>
    <row r="20" spans="2:10">
      <c r="B20" s="87" t="s">
        <v>171</v>
      </c>
      <c r="C20" s="402"/>
      <c r="D20" s="403"/>
      <c r="E20" s="21">
        <v>0</v>
      </c>
      <c r="F20" s="21">
        <v>1.6393439999999999</v>
      </c>
      <c r="G20" s="21">
        <v>-4.6153849999999998</v>
      </c>
      <c r="H20" s="21">
        <v>29.12397</v>
      </c>
      <c r="I20" s="21">
        <v>12.727270000000001</v>
      </c>
      <c r="J20" s="85"/>
    </row>
    <row r="21" spans="2:10">
      <c r="B21" s="57" t="s">
        <v>172</v>
      </c>
      <c r="C21" s="402">
        <v>62</v>
      </c>
      <c r="D21" s="403">
        <v>5.2743581457909944E-5</v>
      </c>
      <c r="E21" s="22">
        <v>0</v>
      </c>
      <c r="F21" s="22">
        <v>1.6393439999999999</v>
      </c>
      <c r="G21" s="22">
        <v>-4.6153849999999998</v>
      </c>
      <c r="H21" s="22">
        <v>29.12397</v>
      </c>
      <c r="I21" s="22">
        <v>12.727270000000001</v>
      </c>
      <c r="J21" s="85"/>
    </row>
    <row r="22" spans="2:10">
      <c r="B22" s="87" t="s">
        <v>173</v>
      </c>
      <c r="C22" s="402"/>
      <c r="D22" s="403"/>
      <c r="E22" s="21">
        <v>-0.95212684234384148</v>
      </c>
      <c r="F22" s="21">
        <v>-26.735039022808298</v>
      </c>
      <c r="G22" s="21">
        <v>-24.074317400202361</v>
      </c>
      <c r="H22" s="21">
        <v>-57.623075662280002</v>
      </c>
      <c r="I22" s="21">
        <v>-58.734636613328291</v>
      </c>
      <c r="J22" s="85"/>
    </row>
    <row r="23" spans="2:10">
      <c r="B23" s="57" t="s">
        <v>174</v>
      </c>
      <c r="C23" s="402">
        <v>1707.9999999999998</v>
      </c>
      <c r="D23" s="403">
        <v>1.2207836498442572E-3</v>
      </c>
      <c r="E23" s="22">
        <v>2.0958190000000001</v>
      </c>
      <c r="F23" s="22">
        <v>1.570454</v>
      </c>
      <c r="G23" s="22">
        <v>-3.8708199999999997</v>
      </c>
      <c r="H23" s="22">
        <v>-12.532389999999999</v>
      </c>
      <c r="I23" s="22">
        <v>-12.22988</v>
      </c>
      <c r="J23" s="85"/>
    </row>
    <row r="24" spans="2:10">
      <c r="B24" s="57" t="s">
        <v>175</v>
      </c>
      <c r="C24" s="402">
        <v>488</v>
      </c>
      <c r="D24" s="403">
        <v>3.5238794156508893E-3</v>
      </c>
      <c r="E24" s="22">
        <v>-2.008032</v>
      </c>
      <c r="F24" s="22">
        <v>-36.540959999999998</v>
      </c>
      <c r="G24" s="22">
        <v>-31.073450000000001</v>
      </c>
      <c r="H24" s="22">
        <v>-73.243920000000003</v>
      </c>
      <c r="I24" s="22">
        <v>-74.845359999999999</v>
      </c>
      <c r="J24" s="85"/>
    </row>
    <row r="25" spans="2:10">
      <c r="B25" s="87" t="s">
        <v>176</v>
      </c>
      <c r="C25" s="402"/>
      <c r="D25" s="403"/>
      <c r="E25" s="21">
        <v>-1.1663803386131784</v>
      </c>
      <c r="F25" s="21">
        <v>-9.1114624158613147</v>
      </c>
      <c r="G25" s="21">
        <v>2.3909805779166127</v>
      </c>
      <c r="H25" s="21">
        <v>-38.799868386043336</v>
      </c>
      <c r="I25" s="21">
        <v>-39.988531221276517</v>
      </c>
      <c r="J25" s="85"/>
    </row>
    <row r="26" spans="2:10">
      <c r="B26" s="57" t="s">
        <v>177</v>
      </c>
      <c r="C26" s="402">
        <v>119</v>
      </c>
      <c r="D26" s="403">
        <v>1.2053376690786621E-4</v>
      </c>
      <c r="E26" s="22">
        <v>1.7094020000000001</v>
      </c>
      <c r="F26" s="22">
        <v>-1.6528930000000002</v>
      </c>
      <c r="G26" s="22">
        <v>-33.146070000000002</v>
      </c>
      <c r="H26" s="22">
        <v>-21.710529999999999</v>
      </c>
      <c r="I26" s="22">
        <v>6.25</v>
      </c>
      <c r="J26" s="85"/>
    </row>
    <row r="27" spans="2:10">
      <c r="B27" s="57" t="s">
        <v>178</v>
      </c>
      <c r="C27" s="402">
        <v>3155</v>
      </c>
      <c r="D27" s="403">
        <v>7.827258689500162E-3</v>
      </c>
      <c r="E27" s="22">
        <v>0.34987279999999998</v>
      </c>
      <c r="F27" s="22">
        <v>-8.6301769999999998</v>
      </c>
      <c r="G27" s="22">
        <v>-7.1785820000000005</v>
      </c>
      <c r="H27" s="22">
        <v>-42.951129999999999</v>
      </c>
      <c r="I27" s="22">
        <v>-46.467269999999999</v>
      </c>
      <c r="J27" s="85"/>
    </row>
    <row r="28" spans="2:10">
      <c r="B28" s="57" t="s">
        <v>179</v>
      </c>
      <c r="C28" s="402">
        <v>675</v>
      </c>
      <c r="D28" s="403">
        <v>2.2407960687631468E-3</v>
      </c>
      <c r="E28" s="22">
        <v>-5.1966289999999997</v>
      </c>
      <c r="F28" s="22">
        <v>-9.8798399999999997</v>
      </c>
      <c r="G28" s="22">
        <v>-1.2663549999999999</v>
      </c>
      <c r="H28" s="22">
        <v>-12.48062</v>
      </c>
      <c r="I28" s="22">
        <v>-27.456750000000003</v>
      </c>
      <c r="J28" s="85"/>
    </row>
    <row r="29" spans="2:10">
      <c r="B29" s="57" t="s">
        <v>180</v>
      </c>
      <c r="C29" s="402">
        <v>1100</v>
      </c>
      <c r="D29" s="403">
        <v>4.1359270082572363E-4</v>
      </c>
      <c r="E29" s="22">
        <v>0.456621</v>
      </c>
      <c r="F29" s="22">
        <v>0</v>
      </c>
      <c r="G29" s="22">
        <v>9.1445430000000005</v>
      </c>
      <c r="H29" s="22">
        <v>7.9766539999999999</v>
      </c>
      <c r="I29" s="22">
        <v>7.8717199999999998</v>
      </c>
      <c r="J29" s="85"/>
    </row>
    <row r="30" spans="2:10">
      <c r="B30" s="57" t="s">
        <v>181</v>
      </c>
      <c r="C30" s="402">
        <v>12791</v>
      </c>
      <c r="D30" s="403">
        <v>4.8660374054079134E-4</v>
      </c>
      <c r="E30" s="22">
        <v>0</v>
      </c>
      <c r="F30" s="22">
        <v>8.6071990000000001E-2</v>
      </c>
      <c r="G30" s="22">
        <v>2.5352109999999999</v>
      </c>
      <c r="H30" s="22">
        <v>2.543228</v>
      </c>
      <c r="I30" s="22">
        <v>2.543228</v>
      </c>
      <c r="J30" s="85"/>
    </row>
    <row r="31" spans="2:10">
      <c r="B31" s="57" t="s">
        <v>182</v>
      </c>
      <c r="C31" s="402">
        <v>1541</v>
      </c>
      <c r="D31" s="403">
        <v>0</v>
      </c>
      <c r="E31" s="22">
        <v>1.5151520000000001</v>
      </c>
      <c r="F31" s="22">
        <v>-2.3447399999999998</v>
      </c>
      <c r="G31" s="22">
        <v>-3.8677480000000002</v>
      </c>
      <c r="H31" s="22">
        <v>12.7286</v>
      </c>
      <c r="I31" s="22">
        <v>20.76802</v>
      </c>
      <c r="J31" s="85"/>
    </row>
    <row r="32" spans="2:10" ht="14.25" thickBot="1">
      <c r="B32" s="393" t="s">
        <v>183</v>
      </c>
      <c r="C32" s="402">
        <v>315</v>
      </c>
      <c r="D32" s="403">
        <v>2.1334078653354495E-3</v>
      </c>
      <c r="E32" s="22">
        <v>-3.0769229999999999</v>
      </c>
      <c r="F32" s="394">
        <v>-13.934430000000001</v>
      </c>
      <c r="G32" s="394">
        <v>40</v>
      </c>
      <c r="H32" s="394">
        <v>-69.711539999999999</v>
      </c>
      <c r="I32" s="394">
        <v>-48.360660000000003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184</v>
      </c>
      <c r="C34" s="399"/>
      <c r="D34" s="403"/>
      <c r="E34" s="401">
        <v>7.8245620000000002</v>
      </c>
      <c r="F34" s="401">
        <v>7.3724670000000003</v>
      </c>
      <c r="G34" s="401">
        <v>7.2787569999999997</v>
      </c>
      <c r="H34" s="401">
        <v>0.52379799999999999</v>
      </c>
      <c r="I34" s="401">
        <v>-20.35765</v>
      </c>
      <c r="J34" s="85"/>
    </row>
    <row r="35" spans="2:12">
      <c r="B35" s="391" t="s">
        <v>185</v>
      </c>
      <c r="C35" s="399"/>
      <c r="D35" s="403"/>
      <c r="E35" s="392">
        <v>7.8245620000000002</v>
      </c>
      <c r="F35" s="392">
        <v>7.3724670000000003</v>
      </c>
      <c r="G35" s="392">
        <v>7.2787569999999997</v>
      </c>
      <c r="H35" s="392">
        <v>0.52379799999999999</v>
      </c>
      <c r="I35" s="392">
        <v>-20.35765</v>
      </c>
      <c r="J35" s="85"/>
    </row>
    <row r="36" spans="2:12" ht="14.25" thickBot="1">
      <c r="B36" s="408" t="s">
        <v>186</v>
      </c>
      <c r="C36" s="409">
        <v>6146</v>
      </c>
      <c r="D36" s="410">
        <v>1.8761623589085921E-2</v>
      </c>
      <c r="E36" s="411">
        <v>7.8245620000000002</v>
      </c>
      <c r="F36" s="411">
        <v>7.3724670000000003</v>
      </c>
      <c r="G36" s="411">
        <v>7.2787569999999997</v>
      </c>
      <c r="H36" s="411">
        <v>0.52379799999999999</v>
      </c>
      <c r="I36" s="411">
        <v>-20.35765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187</v>
      </c>
      <c r="C38" s="399"/>
      <c r="D38" s="400"/>
      <c r="E38" s="401">
        <v>0.78991651459274737</v>
      </c>
      <c r="F38" s="401">
        <v>4.1760148937356663</v>
      </c>
      <c r="G38" s="401">
        <v>41.434076782960958</v>
      </c>
      <c r="H38" s="401">
        <v>28.62343858120359</v>
      </c>
      <c r="I38" s="401">
        <v>14.60374165505838</v>
      </c>
      <c r="J38" s="85"/>
    </row>
    <row r="39" spans="2:12">
      <c r="B39" s="391" t="s">
        <v>188</v>
      </c>
      <c r="C39" s="399"/>
      <c r="D39" s="400"/>
      <c r="E39" s="392">
        <v>0.74491084624995962</v>
      </c>
      <c r="F39" s="392">
        <v>4.173044349028582</v>
      </c>
      <c r="G39" s="392">
        <v>41.575619960946916</v>
      </c>
      <c r="H39" s="392">
        <v>28.767912555151732</v>
      </c>
      <c r="I39" s="392">
        <v>14.721280317489928</v>
      </c>
      <c r="J39" s="85"/>
      <c r="L39" s="1" t="s">
        <v>131</v>
      </c>
    </row>
    <row r="40" spans="2:12">
      <c r="B40" s="393" t="s">
        <v>189</v>
      </c>
      <c r="C40" s="399">
        <v>40731</v>
      </c>
      <c r="D40" s="403">
        <v>0.41141810379876087</v>
      </c>
      <c r="E40" s="394">
        <v>0.70464320000000003</v>
      </c>
      <c r="F40" s="394">
        <v>2.649661</v>
      </c>
      <c r="G40" s="394">
        <v>35.390810000000002</v>
      </c>
      <c r="H40" s="394">
        <v>20.448329999999999</v>
      </c>
      <c r="I40" s="394">
        <v>6.2242930000000003</v>
      </c>
      <c r="J40" s="85"/>
    </row>
    <row r="41" spans="2:12">
      <c r="B41" s="393" t="s">
        <v>190</v>
      </c>
      <c r="C41" s="399">
        <v>151</v>
      </c>
      <c r="D41" s="403">
        <v>1.893242108038131E-3</v>
      </c>
      <c r="E41" s="394">
        <v>-24.875620000000001</v>
      </c>
      <c r="F41" s="394">
        <v>26.890760000000004</v>
      </c>
      <c r="G41" s="394">
        <v>174.5455</v>
      </c>
      <c r="H41" s="394">
        <v>33.628320000000002</v>
      </c>
      <c r="I41" s="394">
        <v>73.563220000000001</v>
      </c>
      <c r="J41" s="85"/>
    </row>
    <row r="42" spans="2:12">
      <c r="B42" s="393" t="s">
        <v>191</v>
      </c>
      <c r="C42" s="399">
        <v>36</v>
      </c>
      <c r="D42" s="403">
        <v>1.8399484909490142E-4</v>
      </c>
      <c r="E42" s="394">
        <v>71.428569999999993</v>
      </c>
      <c r="F42" s="394">
        <v>111.7647</v>
      </c>
      <c r="G42" s="394">
        <v>227.27269999999999</v>
      </c>
      <c r="H42" s="394">
        <v>111.7647</v>
      </c>
      <c r="I42" s="394">
        <v>157.1429</v>
      </c>
      <c r="J42" s="85"/>
    </row>
    <row r="43" spans="2:12">
      <c r="B43" s="393" t="s">
        <v>192</v>
      </c>
      <c r="C43" s="399">
        <v>214</v>
      </c>
      <c r="D43" s="403">
        <v>1.6957896033912063E-4</v>
      </c>
      <c r="E43" s="394">
        <v>2.392344</v>
      </c>
      <c r="F43" s="394">
        <v>5.9405939999999999</v>
      </c>
      <c r="G43" s="394">
        <v>29.69697</v>
      </c>
      <c r="H43" s="394">
        <v>16.304349999999999</v>
      </c>
      <c r="I43" s="394">
        <v>59.70149</v>
      </c>
      <c r="J43" s="85"/>
    </row>
    <row r="44" spans="2:12">
      <c r="B44" s="393" t="s">
        <v>193</v>
      </c>
      <c r="C44" s="399">
        <v>380</v>
      </c>
      <c r="D44" s="403">
        <v>5.3604539837467686E-4</v>
      </c>
      <c r="E44" s="394">
        <v>32.404179999999997</v>
      </c>
      <c r="F44" s="394">
        <v>52.61043999999999</v>
      </c>
      <c r="G44" s="394">
        <v>62.393160000000002</v>
      </c>
      <c r="H44" s="394">
        <v>23.778500000000001</v>
      </c>
      <c r="I44" s="394">
        <v>37.681159999999998</v>
      </c>
      <c r="J44" s="85"/>
    </row>
    <row r="45" spans="2:12">
      <c r="B45" s="393" t="s">
        <v>194</v>
      </c>
      <c r="C45" s="399">
        <v>46</v>
      </c>
      <c r="D45" s="403">
        <v>2.2318561454799773E-4</v>
      </c>
      <c r="E45" s="394">
        <v>-6.1224489999999996</v>
      </c>
      <c r="F45" s="394">
        <v>15</v>
      </c>
      <c r="G45" s="394">
        <v>70.370369999999994</v>
      </c>
      <c r="H45" s="395">
        <v>3.0893161835111871E-14</v>
      </c>
      <c r="I45" s="394">
        <v>15</v>
      </c>
      <c r="J45" s="85"/>
    </row>
    <row r="46" spans="2:12">
      <c r="B46" s="393" t="s">
        <v>195</v>
      </c>
      <c r="C46" s="399">
        <v>96</v>
      </c>
      <c r="D46" s="403">
        <v>1.1257971952727193E-4</v>
      </c>
      <c r="E46" s="394">
        <v>-9.4339619999999993</v>
      </c>
      <c r="F46" s="394">
        <v>52.380950000000006</v>
      </c>
      <c r="G46" s="394">
        <v>45.454540000000001</v>
      </c>
      <c r="H46" s="395">
        <v>-5.8823530000000002</v>
      </c>
      <c r="I46" s="394">
        <v>11.62791</v>
      </c>
      <c r="J46" s="85"/>
    </row>
    <row r="47" spans="2:12">
      <c r="B47" s="393" t="s">
        <v>196</v>
      </c>
      <c r="C47" s="399">
        <v>11193</v>
      </c>
      <c r="D47" s="403">
        <v>3.4702970717057129E-2</v>
      </c>
      <c r="E47" s="394">
        <v>1.8253870000000001</v>
      </c>
      <c r="F47" s="394">
        <v>19.4407</v>
      </c>
      <c r="G47" s="394">
        <v>106.199</v>
      </c>
      <c r="H47" s="394">
        <v>127.13019999999999</v>
      </c>
      <c r="I47" s="394">
        <v>110.9251</v>
      </c>
      <c r="J47" s="85"/>
    </row>
    <row r="48" spans="2:12">
      <c r="B48" s="391" t="s">
        <v>197</v>
      </c>
      <c r="C48" s="399"/>
      <c r="D48" s="403"/>
      <c r="E48" s="392">
        <v>11.15152</v>
      </c>
      <c r="F48" s="392">
        <v>4.8599199999999998</v>
      </c>
      <c r="G48" s="392">
        <v>8.8467529999999996</v>
      </c>
      <c r="H48" s="392">
        <v>-4.6386390000000004</v>
      </c>
      <c r="I48" s="392">
        <v>-12.457050000000001</v>
      </c>
      <c r="J48" s="85"/>
    </row>
    <row r="49" spans="2:10" ht="14.25" thickBot="1">
      <c r="B49" s="408" t="s">
        <v>198</v>
      </c>
      <c r="C49" s="409">
        <v>1796</v>
      </c>
      <c r="D49" s="410">
        <v>1.9512745325135055E-3</v>
      </c>
      <c r="E49" s="411">
        <v>11.15152</v>
      </c>
      <c r="F49" s="411">
        <v>4.8599199999999998</v>
      </c>
      <c r="G49" s="411">
        <v>8.8467529999999996</v>
      </c>
      <c r="H49" s="411">
        <v>-4.6386390000000004</v>
      </c>
      <c r="I49" s="411">
        <v>-12.457050000000001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199</v>
      </c>
      <c r="C51" s="402"/>
      <c r="D51" s="403"/>
      <c r="E51" s="413">
        <v>18.594426174764397</v>
      </c>
      <c r="F51" s="413">
        <v>17.407715905255184</v>
      </c>
      <c r="G51" s="413">
        <v>10.192717751854076</v>
      </c>
      <c r="H51" s="413">
        <v>-1.6685792474374759</v>
      </c>
      <c r="I51" s="413">
        <v>-2.6169597866009044</v>
      </c>
      <c r="J51" s="85"/>
    </row>
    <row r="52" spans="2:10">
      <c r="B52" s="412" t="s">
        <v>200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201</v>
      </c>
      <c r="C53" s="414"/>
      <c r="D53" s="403"/>
      <c r="E53" s="21">
        <v>2.7759200000000002</v>
      </c>
      <c r="F53" s="21">
        <v>-11.961040000000001</v>
      </c>
      <c r="G53" s="21">
        <v>-5.0810810000000002</v>
      </c>
      <c r="H53" s="21">
        <v>-44.074150000000003</v>
      </c>
      <c r="I53" s="21">
        <v>-42.650329999999997</v>
      </c>
      <c r="J53" s="85"/>
    </row>
    <row r="54" spans="2:10">
      <c r="B54" s="57" t="s">
        <v>202</v>
      </c>
      <c r="C54" s="402">
        <v>6146</v>
      </c>
      <c r="D54" s="403">
        <v>1.0071855639127663E-2</v>
      </c>
      <c r="E54" s="22">
        <v>2.7759200000000002</v>
      </c>
      <c r="F54" s="22">
        <v>-11.961040000000001</v>
      </c>
      <c r="G54" s="22">
        <v>-5.0810810000000002</v>
      </c>
      <c r="H54" s="22">
        <v>-44.074150000000003</v>
      </c>
      <c r="I54" s="22">
        <v>-42.650329999999997</v>
      </c>
      <c r="J54" s="85"/>
    </row>
    <row r="55" spans="2:10">
      <c r="B55" s="412" t="s">
        <v>203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204</v>
      </c>
      <c r="C56" s="414"/>
      <c r="D56" s="403"/>
      <c r="E56" s="21">
        <v>11.803169999999998</v>
      </c>
      <c r="F56" s="21">
        <v>-7.1448980000000004</v>
      </c>
      <c r="G56" s="21">
        <v>-18.774999999999999</v>
      </c>
      <c r="H56" s="21">
        <v>-31.912119999999998</v>
      </c>
      <c r="I56" s="21">
        <v>-31.79927</v>
      </c>
      <c r="J56" s="85"/>
    </row>
    <row r="57" spans="2:10">
      <c r="B57" s="57" t="s">
        <v>205</v>
      </c>
      <c r="C57" s="402">
        <v>3249</v>
      </c>
      <c r="D57" s="403">
        <v>2.7443869501672844E-3</v>
      </c>
      <c r="E57" s="22">
        <v>11.80317</v>
      </c>
      <c r="F57" s="22">
        <v>-7.1448980000000013</v>
      </c>
      <c r="G57" s="22">
        <v>-18.774999999999999</v>
      </c>
      <c r="H57" s="22">
        <v>-31.912119999999998</v>
      </c>
      <c r="I57" s="22">
        <v>-31.79927</v>
      </c>
      <c r="J57" s="85"/>
    </row>
    <row r="58" spans="2:10">
      <c r="B58" s="87" t="s">
        <v>206</v>
      </c>
      <c r="C58" s="414"/>
      <c r="D58" s="403"/>
      <c r="E58" s="21">
        <v>-1.4621740000000001</v>
      </c>
      <c r="F58" s="21">
        <v>-11.79561</v>
      </c>
      <c r="G58" s="21">
        <v>14.361000000000001</v>
      </c>
      <c r="H58" s="21">
        <v>-5.8570820000000001</v>
      </c>
      <c r="I58" s="21">
        <v>2.1909839999999998</v>
      </c>
      <c r="J58" s="85"/>
    </row>
    <row r="59" spans="2:10">
      <c r="B59" s="57" t="s">
        <v>207</v>
      </c>
      <c r="C59" s="402">
        <v>6200</v>
      </c>
      <c r="D59" s="403">
        <v>2.4802378076584767E-3</v>
      </c>
      <c r="E59" s="22">
        <v>-1.4621740000000001</v>
      </c>
      <c r="F59" s="22">
        <v>-11.79561</v>
      </c>
      <c r="G59" s="22">
        <v>14.361000000000001</v>
      </c>
      <c r="H59" s="22">
        <v>-5.8570820000000001</v>
      </c>
      <c r="I59" s="22">
        <v>2.1909839999999998</v>
      </c>
      <c r="J59" s="85"/>
    </row>
    <row r="60" spans="2:10">
      <c r="B60" s="412" t="s">
        <v>208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209</v>
      </c>
      <c r="C61" s="414"/>
      <c r="D61" s="403"/>
      <c r="E61" s="21">
        <v>3.5674231418999094</v>
      </c>
      <c r="F61" s="60">
        <v>-7.3906669969089398</v>
      </c>
      <c r="G61" s="60">
        <v>26.011311813312876</v>
      </c>
      <c r="H61" s="60">
        <v>-36.996214266168991</v>
      </c>
      <c r="I61" s="60">
        <v>-32.146150265815429</v>
      </c>
      <c r="J61" s="85"/>
    </row>
    <row r="62" spans="2:10">
      <c r="B62" s="57" t="s">
        <v>210</v>
      </c>
      <c r="C62" s="402">
        <v>160</v>
      </c>
      <c r="D62" s="403">
        <v>2.0983634707040769E-5</v>
      </c>
      <c r="E62" s="22">
        <v>0</v>
      </c>
      <c r="F62" s="22">
        <v>7.5</v>
      </c>
      <c r="G62" s="22">
        <v>7.5</v>
      </c>
      <c r="H62" s="22">
        <v>7.5</v>
      </c>
      <c r="I62" s="22">
        <v>7.5</v>
      </c>
      <c r="J62" s="85"/>
    </row>
    <row r="63" spans="2:10">
      <c r="B63" s="57" t="s">
        <v>211</v>
      </c>
      <c r="C63" s="402">
        <v>3117</v>
      </c>
      <c r="D63" s="403">
        <v>1.0808408571652042E-2</v>
      </c>
      <c r="E63" s="22">
        <v>3.5743490000000002</v>
      </c>
      <c r="F63" s="22">
        <v>-7.4195760000000002</v>
      </c>
      <c r="G63" s="22">
        <v>26.047249999999998</v>
      </c>
      <c r="H63" s="22">
        <v>-37.082599999999999</v>
      </c>
      <c r="I63" s="22">
        <v>-32.223120000000002</v>
      </c>
      <c r="J63" s="85"/>
    </row>
    <row r="64" spans="2:10">
      <c r="B64" s="412" t="s">
        <v>212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213</v>
      </c>
      <c r="C65" s="402"/>
      <c r="D65" s="403"/>
      <c r="E65" s="21">
        <v>25.719459999999998</v>
      </c>
      <c r="F65" s="60">
        <v>30.257850000000001</v>
      </c>
      <c r="G65" s="60">
        <v>11.135999999999999</v>
      </c>
      <c r="H65" s="60">
        <v>14.811349999999997</v>
      </c>
      <c r="I65" s="60">
        <v>11.82071</v>
      </c>
      <c r="J65" s="85"/>
    </row>
    <row r="66" spans="2:10">
      <c r="B66" s="57" t="s">
        <v>214</v>
      </c>
      <c r="C66" s="402">
        <v>13665</v>
      </c>
      <c r="D66" s="403">
        <v>5.4798054660857652E-2</v>
      </c>
      <c r="E66" s="22">
        <v>25.719459999999998</v>
      </c>
      <c r="F66" s="22">
        <v>30.257850000000001</v>
      </c>
      <c r="G66" s="22">
        <v>11.135999999999999</v>
      </c>
      <c r="H66" s="22">
        <v>14.811349999999997</v>
      </c>
      <c r="I66" s="22">
        <v>11.82071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2" t="s">
        <v>0</v>
      </c>
      <c r="F11" s="433"/>
      <c r="G11" s="433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35" t="s">
        <v>127</v>
      </c>
      <c r="R12" s="436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34" t="s">
        <v>2</v>
      </c>
      <c r="F16" s="434"/>
      <c r="G16" s="434"/>
      <c r="H16" s="434"/>
      <c r="I16" s="434"/>
      <c r="J16" s="434"/>
      <c r="K16" s="434"/>
      <c r="L16" s="434"/>
      <c r="M16" s="434"/>
      <c r="N16" s="431">
        <v>44104</v>
      </c>
      <c r="O16" s="431"/>
      <c r="P16" s="431"/>
      <c r="Q16" s="431"/>
      <c r="R16" s="431"/>
      <c r="S16" s="114"/>
    </row>
    <row r="17" spans="4:19">
      <c r="D17" s="113"/>
      <c r="E17" s="428"/>
      <c r="F17" s="428"/>
      <c r="G17" s="428"/>
      <c r="H17" s="428"/>
      <c r="I17" s="428"/>
      <c r="J17" s="428"/>
      <c r="K17" s="428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28"/>
      <c r="F18" s="428"/>
      <c r="G18" s="428"/>
      <c r="H18" s="428"/>
      <c r="I18" s="428"/>
      <c r="J18" s="428"/>
      <c r="K18" s="428"/>
      <c r="L18" s="131"/>
      <c r="N18" s="429" t="s">
        <v>6</v>
      </c>
      <c r="O18" s="429"/>
      <c r="Q18" s="429" t="s">
        <v>3</v>
      </c>
      <c r="R18" s="429"/>
      <c r="S18" s="114"/>
    </row>
    <row r="19" spans="4:19" ht="13.5" customHeight="1">
      <c r="D19" s="113"/>
      <c r="E19" s="428"/>
      <c r="F19" s="428"/>
      <c r="G19" s="428"/>
      <c r="H19" s="428"/>
      <c r="I19" s="428"/>
      <c r="J19" s="428"/>
      <c r="K19" s="428"/>
      <c r="L19" s="131"/>
      <c r="N19" s="429"/>
      <c r="O19" s="429"/>
      <c r="Q19" s="429"/>
      <c r="R19" s="429"/>
      <c r="S19" s="114"/>
    </row>
    <row r="20" spans="4:19">
      <c r="D20" s="113"/>
      <c r="E20" s="428"/>
      <c r="F20" s="428"/>
      <c r="G20" s="428"/>
      <c r="H20" s="428"/>
      <c r="I20" s="428"/>
      <c r="J20" s="428"/>
      <c r="K20" s="428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28"/>
      <c r="F21" s="428"/>
      <c r="G21" s="428"/>
      <c r="H21" s="428"/>
      <c r="I21" s="428"/>
      <c r="J21" s="428"/>
      <c r="K21" s="428"/>
      <c r="L21" s="131"/>
      <c r="M21" s="132"/>
      <c r="N21" s="132"/>
      <c r="O21" s="131"/>
      <c r="Q21" s="418" t="s">
        <v>31</v>
      </c>
      <c r="R21" s="418"/>
      <c r="S21" s="114"/>
    </row>
    <row r="22" spans="4:19" ht="15">
      <c r="D22" s="113"/>
      <c r="E22" s="428"/>
      <c r="F22" s="428"/>
      <c r="G22" s="428"/>
      <c r="H22" s="428"/>
      <c r="I22" s="428"/>
      <c r="J22" s="428"/>
      <c r="K22" s="428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28"/>
      <c r="F23" s="428"/>
      <c r="G23" s="428"/>
      <c r="H23" s="428"/>
      <c r="I23" s="428"/>
      <c r="J23" s="428"/>
      <c r="K23" s="428"/>
      <c r="L23" s="131"/>
      <c r="N23" s="430" t="s">
        <v>5</v>
      </c>
      <c r="O23" s="430"/>
      <c r="Q23" s="429" t="s">
        <v>4</v>
      </c>
      <c r="R23" s="429"/>
      <c r="S23" s="114"/>
    </row>
    <row r="24" spans="4:19" ht="13.15" customHeight="1">
      <c r="D24" s="113"/>
      <c r="E24" s="428"/>
      <c r="F24" s="428"/>
      <c r="G24" s="428"/>
      <c r="H24" s="428"/>
      <c r="I24" s="428"/>
      <c r="J24" s="428"/>
      <c r="K24" s="428"/>
      <c r="L24" s="131"/>
      <c r="N24" s="430"/>
      <c r="O24" s="430"/>
      <c r="Q24" s="429"/>
      <c r="R24" s="429"/>
      <c r="S24" s="114"/>
    </row>
    <row r="25" spans="4:19" ht="13.15" customHeight="1">
      <c r="D25" s="113"/>
      <c r="E25" s="428"/>
      <c r="F25" s="428"/>
      <c r="G25" s="428"/>
      <c r="H25" s="428"/>
      <c r="I25" s="428"/>
      <c r="J25" s="428"/>
      <c r="K25" s="428"/>
      <c r="L25" s="131"/>
      <c r="N25" s="133"/>
      <c r="O25" s="133"/>
      <c r="S25" s="114"/>
    </row>
    <row r="26" spans="4:19" ht="13.15" customHeight="1">
      <c r="D26" s="113"/>
      <c r="E26" s="428"/>
      <c r="F26" s="428"/>
      <c r="G26" s="428"/>
      <c r="H26" s="428"/>
      <c r="I26" s="428"/>
      <c r="J26" s="428"/>
      <c r="K26" s="428"/>
      <c r="L26" s="131"/>
      <c r="N26" s="418" t="s">
        <v>58</v>
      </c>
      <c r="O26" s="418"/>
      <c r="Q26" s="418" t="s">
        <v>93</v>
      </c>
      <c r="R26" s="418"/>
      <c r="S26" s="114"/>
    </row>
    <row r="27" spans="4:19">
      <c r="D27" s="113"/>
      <c r="E27" s="428"/>
      <c r="F27" s="428"/>
      <c r="G27" s="428"/>
      <c r="H27" s="428"/>
      <c r="I27" s="428"/>
      <c r="J27" s="428"/>
      <c r="K27" s="428"/>
      <c r="L27" s="131"/>
      <c r="Q27" s="131"/>
      <c r="R27" s="131"/>
      <c r="S27" s="114"/>
    </row>
    <row r="28" spans="4:19" ht="13.15" customHeight="1">
      <c r="D28" s="113"/>
      <c r="E28" s="428"/>
      <c r="F28" s="428"/>
      <c r="G28" s="428"/>
      <c r="H28" s="428"/>
      <c r="I28" s="428"/>
      <c r="J28" s="428"/>
      <c r="K28" s="428"/>
      <c r="L28" s="131"/>
      <c r="N28" s="418" t="s">
        <v>59</v>
      </c>
      <c r="O28" s="418"/>
      <c r="Q28" s="418" t="s">
        <v>63</v>
      </c>
      <c r="R28" s="418"/>
      <c r="S28" s="114"/>
    </row>
    <row r="29" spans="4:19" ht="13.15" customHeight="1">
      <c r="D29" s="113"/>
      <c r="E29" s="428"/>
      <c r="F29" s="428"/>
      <c r="G29" s="428"/>
      <c r="H29" s="428"/>
      <c r="I29" s="428"/>
      <c r="J29" s="428"/>
      <c r="K29" s="428"/>
      <c r="L29" s="131"/>
      <c r="O29" s="131"/>
      <c r="S29" s="114"/>
    </row>
    <row r="30" spans="4:19" ht="13.15" customHeight="1">
      <c r="D30" s="113"/>
      <c r="E30" s="428"/>
      <c r="F30" s="428"/>
      <c r="G30" s="428"/>
      <c r="H30" s="428"/>
      <c r="I30" s="428"/>
      <c r="J30" s="428"/>
      <c r="K30" s="428"/>
      <c r="L30" s="131"/>
      <c r="O30" s="131"/>
      <c r="Q30" s="418" t="s">
        <v>18</v>
      </c>
      <c r="R30" s="418"/>
      <c r="S30" s="114"/>
    </row>
    <row r="31" spans="4:19" ht="13.15" customHeight="1">
      <c r="D31" s="113"/>
      <c r="E31" s="428"/>
      <c r="F31" s="428"/>
      <c r="G31" s="428"/>
      <c r="H31" s="428"/>
      <c r="I31" s="428"/>
      <c r="J31" s="428"/>
      <c r="K31" s="428"/>
      <c r="L31" s="131"/>
      <c r="O31" s="131"/>
      <c r="P31" s="131"/>
      <c r="Q31" s="131"/>
      <c r="R31" s="131"/>
      <c r="S31" s="114"/>
    </row>
    <row r="32" spans="4:19">
      <c r="D32" s="113"/>
      <c r="E32" s="428"/>
      <c r="F32" s="428"/>
      <c r="G32" s="428"/>
      <c r="H32" s="428"/>
      <c r="I32" s="428"/>
      <c r="J32" s="428"/>
      <c r="K32" s="428"/>
      <c r="L32" s="131"/>
      <c r="O32" s="131"/>
      <c r="P32" s="131"/>
      <c r="Q32" s="131"/>
      <c r="R32" s="131"/>
      <c r="S32" s="114"/>
    </row>
    <row r="33" spans="4:25">
      <c r="D33" s="113"/>
      <c r="E33" s="428"/>
      <c r="F33" s="428"/>
      <c r="G33" s="428"/>
      <c r="H33" s="428"/>
      <c r="I33" s="428"/>
      <c r="J33" s="428"/>
      <c r="K33" s="428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28"/>
      <c r="F34" s="428"/>
      <c r="G34" s="428"/>
      <c r="H34" s="428"/>
      <c r="I34" s="428"/>
      <c r="J34" s="428"/>
      <c r="K34" s="428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19" t="s">
        <v>215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1"/>
      <c r="S35" s="114"/>
    </row>
    <row r="36" spans="4:25" ht="13.15" customHeight="1">
      <c r="D36" s="113"/>
      <c r="E36" s="422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4"/>
      <c r="S36" s="114"/>
    </row>
    <row r="37" spans="4:25" ht="12.75" customHeight="1">
      <c r="D37" s="113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4"/>
      <c r="S37" s="114"/>
    </row>
    <row r="38" spans="4:25" ht="12.75" customHeight="1">
      <c r="D38" s="113"/>
      <c r="E38" s="422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4"/>
      <c r="S38" s="114"/>
    </row>
    <row r="39" spans="4:25" ht="12.75" customHeight="1">
      <c r="D39" s="113"/>
      <c r="E39" s="422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4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2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4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2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4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2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4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2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4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2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4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2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4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2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4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2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4"/>
      <c r="S47" s="114"/>
    </row>
    <row r="48" spans="4:25" ht="12.75" customHeight="1">
      <c r="D48" s="113"/>
      <c r="E48" s="422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114"/>
    </row>
    <row r="49" spans="4:19" ht="12.75" customHeight="1">
      <c r="D49" s="113"/>
      <c r="E49" s="422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4"/>
      <c r="S49" s="114"/>
    </row>
    <row r="50" spans="4:19" ht="12.75" customHeight="1">
      <c r="D50" s="113"/>
      <c r="E50" s="422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114"/>
    </row>
    <row r="51" spans="4:19" ht="12.75" customHeight="1">
      <c r="D51" s="113"/>
      <c r="E51" s="422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114"/>
    </row>
    <row r="52" spans="4:19" ht="12.75" customHeight="1">
      <c r="D52" s="113"/>
      <c r="E52" s="422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4"/>
      <c r="S52" s="114"/>
    </row>
    <row r="53" spans="4:19" ht="12.75" customHeight="1">
      <c r="D53" s="113"/>
      <c r="E53" s="425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7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N16:R16"/>
    <mergeCell ref="E11:G11"/>
    <mergeCell ref="E16:M16"/>
    <mergeCell ref="Q12:R12"/>
    <mergeCell ref="N28:O28"/>
    <mergeCell ref="Q28:R28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September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2.633400000000008</v>
      </c>
      <c r="E7" s="142">
        <v>2.9280130148312988</v>
      </c>
      <c r="F7" s="142">
        <v>23.357507848735469</v>
      </c>
      <c r="G7" s="142">
        <v>-9.9029045069253705</v>
      </c>
      <c r="H7" s="142">
        <v>-14.022894594655122</v>
      </c>
      <c r="I7" s="142">
        <v>2.8201239290791325</v>
      </c>
      <c r="J7" s="142">
        <v>6.5667155754163042</v>
      </c>
      <c r="K7" s="143">
        <v>6.8832608890892821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4.1250000000000009</v>
      </c>
      <c r="E8" s="142">
        <v>-9.1210004446140136</v>
      </c>
      <c r="F8" s="142">
        <v>-15.773897763059342</v>
      </c>
      <c r="G8" s="142">
        <v>-23.125527493579678</v>
      </c>
      <c r="H8" s="142">
        <v>-22.329407318897044</v>
      </c>
      <c r="I8" s="142">
        <v>-4.3384938184091943</v>
      </c>
      <c r="J8" s="142">
        <v>3.5200552273170871</v>
      </c>
      <c r="K8" s="143">
        <v>16.230534899037142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0.44372141413806521</v>
      </c>
      <c r="E10" s="142">
        <v>2.5184559661643791</v>
      </c>
      <c r="F10" s="142">
        <v>14.505031118129308</v>
      </c>
      <c r="G10" s="142">
        <v>9.8313811239635776</v>
      </c>
      <c r="H10" s="142">
        <v>7.9941334683897747</v>
      </c>
      <c r="I10" s="142">
        <v>11.315105781046375</v>
      </c>
      <c r="J10" s="142">
        <v>10.655943168838821</v>
      </c>
      <c r="K10" s="143">
        <v>9.2351994943889117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0.43898013455561102</v>
      </c>
      <c r="E11" s="142">
        <v>2.5189753391309244</v>
      </c>
      <c r="F11" s="142">
        <v>14.789959139355414</v>
      </c>
      <c r="G11" s="142">
        <v>9.6899716186609641</v>
      </c>
      <c r="H11" s="142">
        <v>7.8990890522836477</v>
      </c>
      <c r="I11" s="142">
        <v>11.391083549481284</v>
      </c>
      <c r="J11" s="142">
        <v>10.692270578234764</v>
      </c>
      <c r="K11" s="143">
        <v>9.203359682026079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0.59387880386281289</v>
      </c>
      <c r="E12" s="142">
        <v>2.5370921440063476</v>
      </c>
      <c r="F12" s="142">
        <v>7.5915095883428485</v>
      </c>
      <c r="G12" s="142">
        <v>12.373488203529682</v>
      </c>
      <c r="H12" s="142">
        <v>9.5584427061952137</v>
      </c>
      <c r="I12" s="142">
        <v>11.196540958592461</v>
      </c>
      <c r="J12" s="142">
        <v>10.710414894801845</v>
      </c>
      <c r="K12" s="143">
        <v>9.5890323283097665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0.41027925062613324</v>
      </c>
      <c r="E14" s="142">
        <v>1.322067808409022</v>
      </c>
      <c r="F14" s="142">
        <v>2.8816323684239586</v>
      </c>
      <c r="G14" s="142">
        <v>6.4850592113598893</v>
      </c>
      <c r="H14" s="142">
        <v>4.6372699777650572</v>
      </c>
      <c r="I14" s="142">
        <v>7.3295356603404693</v>
      </c>
      <c r="J14" s="142">
        <v>7.5199075863813913</v>
      </c>
      <c r="K14" s="143">
        <v>6.706222591522959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September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1.153543025005388</v>
      </c>
      <c r="E25" s="142">
        <v>3.5991497695302188</v>
      </c>
      <c r="F25" s="142">
        <v>6.5050989945308224</v>
      </c>
      <c r="G25" s="142">
        <v>-9.6253970528528132</v>
      </c>
      <c r="H25" s="142">
        <v>-16.409925724248275</v>
      </c>
      <c r="I25" s="142">
        <v>-6.7995279392714325</v>
      </c>
      <c r="J25" s="142">
        <v>-3.7222318461346937</v>
      </c>
      <c r="K25" s="146">
        <v>-8.41146292275271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3.8173204270258942</v>
      </c>
      <c r="E27" s="142">
        <v>6.6325463580366284</v>
      </c>
      <c r="F27" s="142">
        <v>31.382035851481849</v>
      </c>
      <c r="G27" s="142">
        <v>-18.575107681221759</v>
      </c>
      <c r="H27" s="142">
        <v>-28.131673731530871</v>
      </c>
      <c r="I27" s="142">
        <v>-4.1711591246721191</v>
      </c>
      <c r="J27" s="142">
        <v>2.6000553508883861</v>
      </c>
      <c r="K27" s="146">
        <v>-2.1071849712255064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5.3261266747868685</v>
      </c>
      <c r="E28" s="142">
        <v>-5.8501291415649748</v>
      </c>
      <c r="F28" s="142">
        <v>-10.294906433311613</v>
      </c>
      <c r="G28" s="142">
        <v>-30.525000704608807</v>
      </c>
      <c r="H28" s="142">
        <v>-35.075093887449462</v>
      </c>
      <c r="I28" s="142">
        <v>-10.843024658354327</v>
      </c>
      <c r="J28" s="142">
        <v>-0.33320123549033243</v>
      </c>
      <c r="K28" s="146">
        <v>6.4538465510874721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1.6023829565666947</v>
      </c>
      <c r="E30" s="142">
        <v>6.208248737796529</v>
      </c>
      <c r="F30" s="142">
        <v>21.953696746081942</v>
      </c>
      <c r="G30" s="142">
        <v>-0.74032539784995022</v>
      </c>
      <c r="H30" s="142">
        <v>-9.7276236203185373</v>
      </c>
      <c r="I30" s="142">
        <v>3.7462040628345683</v>
      </c>
      <c r="J30" s="142">
        <v>6.5370724125676016</v>
      </c>
      <c r="K30" s="146">
        <v>4.6921190323434558E-2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1.597586984284316</v>
      </c>
      <c r="E31" s="142">
        <v>6.2087868037739913</v>
      </c>
      <c r="F31" s="142">
        <v>22.257159617151956</v>
      </c>
      <c r="G31" s="142">
        <v>-0.86812367679671709</v>
      </c>
      <c r="H31" s="142">
        <v>-9.8070713183366021</v>
      </c>
      <c r="I31" s="142">
        <v>3.8170157016771178</v>
      </c>
      <c r="J31" s="142">
        <v>6.5720476315621168</v>
      </c>
      <c r="K31" s="146">
        <v>1.7759571972164601E-2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1.7542724763871531</v>
      </c>
      <c r="E32" s="142">
        <v>6.2275556595903447</v>
      </c>
      <c r="F32" s="142">
        <v>14.590443796774677</v>
      </c>
      <c r="G32" s="142">
        <v>1.5570937817992236</v>
      </c>
      <c r="H32" s="142">
        <v>-8.4200163665345222</v>
      </c>
      <c r="I32" s="142">
        <v>3.6357010886095553</v>
      </c>
      <c r="J32" s="142">
        <v>6.5895165745996742</v>
      </c>
      <c r="K32" s="146">
        <v>0.37099150661050739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1.5685550233101697</v>
      </c>
      <c r="E34" s="142">
        <v>4.9688007784186361</v>
      </c>
      <c r="F34" s="142">
        <v>9.573570123801268</v>
      </c>
      <c r="G34" s="142">
        <v>-3.7645505396989187</v>
      </c>
      <c r="H34" s="142">
        <v>-12.533628305467326</v>
      </c>
      <c r="I34" s="142">
        <v>3.1633896025318187E-2</v>
      </c>
      <c r="J34" s="142">
        <v>3.5177673452665204</v>
      </c>
      <c r="K34" s="143">
        <v>-1.7671888837708982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416"/>
      <c r="C46" s="416"/>
      <c r="D46" s="416"/>
      <c r="E46" s="416"/>
      <c r="F46" s="416"/>
      <c r="G46" s="416"/>
      <c r="H46" s="416"/>
      <c r="I46" s="416"/>
      <c r="J46" s="416"/>
      <c r="K46" s="102"/>
      <c r="L46" s="102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416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416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2.633400000000008E-2</v>
      </c>
      <c r="D49" s="417">
        <f>E7/100</f>
        <v>2.9280130148312988E-2</v>
      </c>
      <c r="E49" s="417">
        <f t="shared" ref="E49:I50" si="1">G7/100</f>
        <v>-9.902904506925371E-2</v>
      </c>
      <c r="F49" s="417">
        <f t="shared" si="1"/>
        <v>-0.14022894594655122</v>
      </c>
      <c r="G49" s="417">
        <f t="shared" si="1"/>
        <v>2.8201239290791325E-2</v>
      </c>
      <c r="H49" s="417">
        <f t="shared" si="1"/>
        <v>6.5667155754163042E-2</v>
      </c>
      <c r="I49" s="417">
        <f t="shared" si="1"/>
        <v>6.8832608890892821E-2</v>
      </c>
      <c r="J49" s="416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4.1250000000000009E-2</v>
      </c>
      <c r="D50" s="417">
        <f>E8/100</f>
        <v>-9.1210004446140136E-2</v>
      </c>
      <c r="E50" s="417">
        <f t="shared" si="1"/>
        <v>-0.23125527493579678</v>
      </c>
      <c r="F50" s="417">
        <f t="shared" si="1"/>
        <v>-0.22329407318897043</v>
      </c>
      <c r="G50" s="417">
        <f t="shared" si="1"/>
        <v>-4.3384938184091941E-2</v>
      </c>
      <c r="H50" s="417">
        <f t="shared" si="1"/>
        <v>3.5200552273170871E-2</v>
      </c>
      <c r="I50" s="417">
        <f t="shared" si="1"/>
        <v>0.16230534899037141</v>
      </c>
      <c r="J50" s="416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4.4372141413806521E-3</v>
      </c>
      <c r="D51" s="417">
        <f>E10/100</f>
        <v>2.5184559661643791E-2</v>
      </c>
      <c r="E51" s="417">
        <f>G10/100</f>
        <v>9.8313811239635771E-2</v>
      </c>
      <c r="F51" s="417">
        <f>H10/100</f>
        <v>7.9941334683897747E-2</v>
      </c>
      <c r="G51" s="417">
        <f>I10/100</f>
        <v>0.11315105781046375</v>
      </c>
      <c r="H51" s="417">
        <f>J10/100</f>
        <v>0.1065594316883882</v>
      </c>
      <c r="I51" s="417">
        <f>K10/100</f>
        <v>9.2351994943889112E-2</v>
      </c>
      <c r="J51" s="416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4.1027925062613324E-3</v>
      </c>
      <c r="D52" s="417">
        <f>E14/100</f>
        <v>1.322067808409022E-2</v>
      </c>
      <c r="E52" s="417">
        <f>G14/100</f>
        <v>6.4850592113598893E-2</v>
      </c>
      <c r="F52" s="417">
        <f>H14/100</f>
        <v>4.6372699777650572E-2</v>
      </c>
      <c r="G52" s="417">
        <f>I14/100</f>
        <v>7.3295356603404693E-2</v>
      </c>
      <c r="H52" s="417">
        <f>J14/100</f>
        <v>7.5199075863813913E-2</v>
      </c>
      <c r="I52" s="417">
        <f>K14/100</f>
        <v>6.706222591522959E-2</v>
      </c>
      <c r="J52" s="416"/>
      <c r="K52" s="102"/>
      <c r="L52" s="102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416"/>
      <c r="K53" s="102"/>
      <c r="L53" s="102"/>
      <c r="M53" s="102"/>
      <c r="N53" s="102"/>
      <c r="O53" s="102"/>
    </row>
    <row r="54" spans="1:15">
      <c r="A54" s="102"/>
      <c r="B54" s="416"/>
      <c r="C54" s="416"/>
      <c r="D54" s="416"/>
      <c r="E54" s="416"/>
      <c r="F54" s="416"/>
      <c r="G54" s="416"/>
      <c r="H54" s="416"/>
      <c r="I54" s="416"/>
      <c r="J54" s="416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6.5" thickBot="1">
      <c r="B4" s="455" t="str">
        <f>"Index Total Returns [N$, %] - "&amp; TEXT(Map!$N$16, " mmmm yyyy")</f>
        <v>Index Total Returns [N$, %] -  September 2020</v>
      </c>
      <c r="C4" s="456"/>
      <c r="D4" s="456"/>
      <c r="E4" s="456"/>
      <c r="F4" s="456"/>
      <c r="G4" s="456"/>
      <c r="H4" s="456"/>
      <c r="I4" s="456"/>
      <c r="J4" s="456"/>
      <c r="K4" s="457"/>
      <c r="L4" s="16"/>
      <c r="M4" s="454" t="str">
        <f>"Index Total Returns [N$] – "&amp; TEXT(Map!$N$16, " mmmm yyyy")</f>
        <v>Index Total Returns [N$] –  September 2020</v>
      </c>
      <c r="N4" s="454"/>
      <c r="O4" s="454"/>
      <c r="P4" s="454"/>
      <c r="Q4" s="454"/>
      <c r="R4" s="454"/>
      <c r="S4" s="454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4.1250000000000009</v>
      </c>
      <c r="E6" s="173">
        <f>Summary!E8</f>
        <v>-9.1210004446140136</v>
      </c>
      <c r="F6" s="173">
        <f>Summary!F8</f>
        <v>-15.773897763059342</v>
      </c>
      <c r="G6" s="173">
        <f>Summary!G8</f>
        <v>-23.125527493579678</v>
      </c>
      <c r="H6" s="173">
        <f>Summary!H8</f>
        <v>-22.329407318897044</v>
      </c>
      <c r="I6" s="173">
        <f>Summary!I8</f>
        <v>-4.3384938184091943</v>
      </c>
      <c r="J6" s="173">
        <f>Summary!J8</f>
        <v>3.5200552273170871</v>
      </c>
      <c r="K6" s="174">
        <f>Summary!K8</f>
        <v>16.230534899037142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2.633400000000008</v>
      </c>
      <c r="E8" s="173">
        <f>Summary!E7</f>
        <v>2.9280130148312988</v>
      </c>
      <c r="F8" s="173">
        <f>Summary!F7</f>
        <v>23.357507848735469</v>
      </c>
      <c r="G8" s="173">
        <f>Summary!G7</f>
        <v>-9.9029045069253705</v>
      </c>
      <c r="H8" s="173">
        <f>Summary!H7</f>
        <v>-14.022894594655122</v>
      </c>
      <c r="I8" s="173">
        <f>Summary!I7</f>
        <v>2.8201239290791325</v>
      </c>
      <c r="J8" s="173">
        <f>Summary!J7</f>
        <v>6.5667155754163042</v>
      </c>
      <c r="K8" s="174">
        <f>Summary!K7</f>
        <v>6.8832608890892821</v>
      </c>
      <c r="L8" s="12"/>
      <c r="M8" s="12"/>
      <c r="N8" s="12"/>
      <c r="O8" s="12"/>
      <c r="P8" s="12"/>
    </row>
    <row r="9" spans="2:19" ht="14.25" thickBot="1">
      <c r="B9" s="458"/>
      <c r="C9" s="459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2"/>
      <c r="C11" s="453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0"/>
      <c r="C12" s="450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0"/>
      <c r="C13" s="450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1"/>
      <c r="C16" s="451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5" t="str">
        <f>"Index Total Returns [US$, %] -"&amp; TEXT(Map!$N$16, " mmmm yyyy")</f>
        <v>Index Total Returns [US$, %] - September 2020</v>
      </c>
      <c r="C22" s="456"/>
      <c r="D22" s="456"/>
      <c r="E22" s="456"/>
      <c r="F22" s="456"/>
      <c r="G22" s="456"/>
      <c r="H22" s="456"/>
      <c r="I22" s="456"/>
      <c r="J22" s="456"/>
      <c r="K22" s="457"/>
      <c r="L22" s="12"/>
      <c r="M22" s="454" t="str">
        <f>"Index Total Returns [US$] -"&amp; TEXT(Map!$N$16, " mmmm yyyy")</f>
        <v>Index Total Returns [US$] - September 2020</v>
      </c>
      <c r="N22" s="454"/>
      <c r="O22" s="454"/>
      <c r="P22" s="454"/>
      <c r="Q22" s="454"/>
      <c r="R22" s="454"/>
      <c r="S22" s="454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8" t="s">
        <v>24</v>
      </c>
      <c r="C24" s="449"/>
      <c r="D24" s="173">
        <f>Summary!D25</f>
        <v>1.153543025005388</v>
      </c>
      <c r="E24" s="173">
        <f>Summary!E25</f>
        <v>3.5991497695302188</v>
      </c>
      <c r="F24" s="173">
        <f>Summary!F25</f>
        <v>6.5050989945308224</v>
      </c>
      <c r="G24" s="173">
        <f>Summary!G25</f>
        <v>-9.6253970528528132</v>
      </c>
      <c r="H24" s="173">
        <f>Summary!H25</f>
        <v>-16.409925724248275</v>
      </c>
      <c r="I24" s="173">
        <f>Summary!I25</f>
        <v>-6.7995279392714325</v>
      </c>
      <c r="J24" s="173">
        <f>Summary!J25</f>
        <v>-3.7222318461346937</v>
      </c>
      <c r="K24" s="174">
        <f>Summary!K25</f>
        <v>-8.41146292275271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5.3261266747868685</v>
      </c>
      <c r="E26" s="173">
        <f>Summary!E28</f>
        <v>-5.8501291415649748</v>
      </c>
      <c r="F26" s="173">
        <f>Summary!F28</f>
        <v>-10.294906433311613</v>
      </c>
      <c r="G26" s="173">
        <f>Summary!G28</f>
        <v>-30.525000704608807</v>
      </c>
      <c r="H26" s="173">
        <f>Summary!H28</f>
        <v>-35.075093887449462</v>
      </c>
      <c r="I26" s="173">
        <f>Summary!I28</f>
        <v>-10.843024658354327</v>
      </c>
      <c r="J26" s="173">
        <f>Summary!J28</f>
        <v>-0.33320123549033243</v>
      </c>
      <c r="K26" s="174">
        <f>Summary!K28</f>
        <v>6.4538465510874721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3.8173204270258942</v>
      </c>
      <c r="E28" s="173">
        <f>Summary!E27</f>
        <v>6.6325463580366284</v>
      </c>
      <c r="F28" s="173">
        <f>Summary!F27</f>
        <v>31.382035851481849</v>
      </c>
      <c r="G28" s="173">
        <f>Summary!G27</f>
        <v>-18.575107681221759</v>
      </c>
      <c r="H28" s="173">
        <f>Summary!H27</f>
        <v>-28.131673731530871</v>
      </c>
      <c r="I28" s="173">
        <f>Summary!I27</f>
        <v>-4.1711591246721191</v>
      </c>
      <c r="J28" s="173">
        <f>Summary!J27</f>
        <v>2.6000553508883861</v>
      </c>
      <c r="K28" s="174">
        <f>Summary!K27</f>
        <v>-2.1071849712255064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4" t="s">
        <v>64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 customHeight="1">
      <c r="B4" s="455" t="str">
        <f>"Bond Performance Index Total Returns (%)  - as at "&amp; TEXT(Map!$N$16, " mmmm yyyy")</f>
        <v>Bond Performance Index Total Returns (%)  - as at  September 2020</v>
      </c>
      <c r="C4" s="456"/>
      <c r="D4" s="456"/>
      <c r="E4" s="456"/>
      <c r="F4" s="456"/>
      <c r="G4" s="456"/>
      <c r="H4" s="456"/>
      <c r="I4" s="456"/>
      <c r="J4" s="457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0.44372141413806521</v>
      </c>
      <c r="D7" s="194">
        <f>Summary!E10</f>
        <v>2.5184559661643791</v>
      </c>
      <c r="E7" s="194">
        <f>Summary!F10</f>
        <v>14.505031118129308</v>
      </c>
      <c r="F7" s="194">
        <f>Summary!G10</f>
        <v>9.8313811239635776</v>
      </c>
      <c r="G7" s="194">
        <f>Summary!H10</f>
        <v>7.9941334683897747</v>
      </c>
      <c r="H7" s="194">
        <f>Summary!I10</f>
        <v>11.315105781046375</v>
      </c>
      <c r="I7" s="194">
        <f>Summary!J10</f>
        <v>10.655943168838821</v>
      </c>
      <c r="J7" s="195">
        <f>Summary!K10</f>
        <v>9.2351994943889117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0.43898013455561102</v>
      </c>
      <c r="D9" s="194">
        <f>Summary!E11</f>
        <v>2.5189753391309244</v>
      </c>
      <c r="E9" s="194">
        <f>Summary!F11</f>
        <v>14.789959139355414</v>
      </c>
      <c r="F9" s="194">
        <f>Summary!G11</f>
        <v>9.6899716186609641</v>
      </c>
      <c r="G9" s="194">
        <f>Summary!H11</f>
        <v>7.8990890522836477</v>
      </c>
      <c r="H9" s="194">
        <f>Summary!I11</f>
        <v>11.391083549481284</v>
      </c>
      <c r="I9" s="194">
        <f>Summary!J11</f>
        <v>10.692270578234764</v>
      </c>
      <c r="J9" s="195">
        <f>Summary!K11</f>
        <v>9.203359682026079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0.59387880386281289</v>
      </c>
      <c r="D11" s="194">
        <f>Summary!E12</f>
        <v>2.5370921440063476</v>
      </c>
      <c r="E11" s="194">
        <f>Summary!F12</f>
        <v>7.5915095883428485</v>
      </c>
      <c r="F11" s="194">
        <f>Summary!G12</f>
        <v>12.373488203529682</v>
      </c>
      <c r="G11" s="194">
        <f>Summary!H12</f>
        <v>9.5584427061952137</v>
      </c>
      <c r="H11" s="194">
        <f>Summary!I12</f>
        <v>11.196540958592461</v>
      </c>
      <c r="I11" s="194">
        <f>Summary!J12</f>
        <v>10.710414894801845</v>
      </c>
      <c r="J11" s="195">
        <f>Summary!K12</f>
        <v>9.5890323283097665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55" t="str">
        <f>"Bond Performance, Index Total Returns  (US$- terms),(%) - as at "&amp; TEXT(Map!$N$16, " mmmm yyyy")</f>
        <v>Bond Performance, Index Total Returns  (US$- terms),(%) - as at  September 2020</v>
      </c>
      <c r="C23" s="456"/>
      <c r="D23" s="456"/>
      <c r="E23" s="456"/>
      <c r="F23" s="456"/>
      <c r="G23" s="456"/>
      <c r="H23" s="456"/>
      <c r="I23" s="456"/>
      <c r="J23" s="457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1.6023829565666947</v>
      </c>
      <c r="D26" s="194">
        <f>Summary!E30</f>
        <v>6.208248737796529</v>
      </c>
      <c r="E26" s="194">
        <f>Summary!F30</f>
        <v>21.953696746081942</v>
      </c>
      <c r="F26" s="194">
        <f>Summary!G30</f>
        <v>-0.74032539784995022</v>
      </c>
      <c r="G26" s="194">
        <f>Summary!H30</f>
        <v>-9.7276236203185373</v>
      </c>
      <c r="H26" s="194">
        <f>Summary!I30</f>
        <v>3.7462040628345683</v>
      </c>
      <c r="I26" s="194">
        <f>Summary!J30</f>
        <v>6.5370724125676016</v>
      </c>
      <c r="J26" s="195">
        <f>Summary!K30</f>
        <v>4.6921190323434558E-2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1.597586984284316</v>
      </c>
      <c r="D28" s="194">
        <f>Summary!E31</f>
        <v>6.2087868037739913</v>
      </c>
      <c r="E28" s="194">
        <f>Summary!F31</f>
        <v>22.257159617151956</v>
      </c>
      <c r="F28" s="194">
        <f>Summary!G31</f>
        <v>-0.86812367679671709</v>
      </c>
      <c r="G28" s="194">
        <f>Summary!H31</f>
        <v>-9.8070713183366021</v>
      </c>
      <c r="H28" s="194">
        <f>Summary!I31</f>
        <v>3.8170157016771178</v>
      </c>
      <c r="I28" s="194">
        <f>Summary!J31</f>
        <v>6.5720476315621168</v>
      </c>
      <c r="J28" s="195">
        <f>Summary!K31</f>
        <v>1.7759571972164601E-2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1.7542724763871531</v>
      </c>
      <c r="D30" s="194">
        <f>Summary!E32</f>
        <v>6.2275556595903447</v>
      </c>
      <c r="E30" s="194">
        <f>Summary!F32</f>
        <v>14.590443796774677</v>
      </c>
      <c r="F30" s="194">
        <f>Summary!G32</f>
        <v>1.5570937817992236</v>
      </c>
      <c r="G30" s="194">
        <f>Summary!H32</f>
        <v>-8.4200163665345222</v>
      </c>
      <c r="H30" s="194">
        <f>Summary!I32</f>
        <v>3.6357010886095553</v>
      </c>
      <c r="I30" s="194">
        <f>Summary!J32</f>
        <v>6.5895165745996742</v>
      </c>
      <c r="J30" s="195">
        <f>Summary!K32</f>
        <v>0.37099150661050739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1.153543025005388</v>
      </c>
      <c r="D32" s="201">
        <f>Summary!E25</f>
        <v>3.5991497695302188</v>
      </c>
      <c r="E32" s="201">
        <f>Summary!F25</f>
        <v>6.5050989945308224</v>
      </c>
      <c r="F32" s="201">
        <f>Summary!G25</f>
        <v>-9.6253970528528132</v>
      </c>
      <c r="G32" s="201">
        <f>Summary!H25</f>
        <v>-16.409925724248275</v>
      </c>
      <c r="H32" s="201">
        <f>Summary!I25</f>
        <v>-6.7995279392714325</v>
      </c>
      <c r="I32" s="201">
        <f>Summary!J25</f>
        <v>-3.7222318461346937</v>
      </c>
      <c r="J32" s="202">
        <f>Summary!K25</f>
        <v>-8.41146292275271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4" t="s">
        <v>18</v>
      </c>
      <c r="C2" s="434"/>
      <c r="D2" s="43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72" t="str">
        <f>"Bond Performance Index Total Returns (%)  - as at "&amp;TEXT(Map!$N$16,"mmmm  yyyy")</f>
        <v>Bond Performance Index Total Returns (%)  - as at September  2020</v>
      </c>
      <c r="C4" s="473"/>
      <c r="D4" s="473"/>
      <c r="E4" s="473"/>
      <c r="F4" s="473"/>
      <c r="G4" s="473"/>
      <c r="H4" s="473"/>
      <c r="I4" s="473"/>
      <c r="J4" s="474"/>
      <c r="L4" s="475" t="str">
        <f>"Bond Performance, Index Total Returns  (US$- terms),(%) - as at "&amp;TEXT(Map!$N$16,"mmmm  yyyy")</f>
        <v>Bond Performance, Index Total Returns  (US$- terms),(%) - as at September  2020</v>
      </c>
      <c r="M4" s="476"/>
      <c r="N4" s="476"/>
      <c r="O4" s="476"/>
      <c r="P4" s="476"/>
      <c r="Q4" s="476"/>
      <c r="R4" s="476"/>
      <c r="S4" s="476"/>
      <c r="T4" s="477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70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71"/>
      <c r="R6" s="215"/>
      <c r="S6" s="215"/>
      <c r="T6" s="216"/>
    </row>
    <row r="7" spans="2:22" ht="15.75">
      <c r="B7" s="217" t="s">
        <v>65</v>
      </c>
      <c r="C7" s="203">
        <f>Summary!D10</f>
        <v>0.44372141413806521</v>
      </c>
      <c r="D7" s="203">
        <f>Summary!E10</f>
        <v>2.5184559661643791</v>
      </c>
      <c r="E7" s="203">
        <f>Summary!F10</f>
        <v>14.505031118129308</v>
      </c>
      <c r="F7" s="203">
        <f>Summary!G10</f>
        <v>9.8313811239635776</v>
      </c>
      <c r="G7" s="203">
        <f>Summary!H10</f>
        <v>7.9941334683897747</v>
      </c>
      <c r="H7" s="203">
        <f>Summary!I10</f>
        <v>11.315105781046375</v>
      </c>
      <c r="I7" s="203">
        <f>Summary!J10</f>
        <v>10.655943168838821</v>
      </c>
      <c r="J7" s="218">
        <f>Summary!K10</f>
        <v>9.2351994943889117</v>
      </c>
      <c r="L7" s="217" t="s">
        <v>68</v>
      </c>
      <c r="M7" s="203">
        <f>Summary!D30</f>
        <v>1.6023829565666947</v>
      </c>
      <c r="N7" s="203">
        <f>Summary!E30</f>
        <v>6.208248737796529</v>
      </c>
      <c r="O7" s="203">
        <f>Summary!F30</f>
        <v>21.953696746081942</v>
      </c>
      <c r="P7" s="203">
        <f>Summary!G30</f>
        <v>-0.74032539784995022</v>
      </c>
      <c r="Q7" s="203">
        <f>Summary!H30</f>
        <v>-9.7276236203185373</v>
      </c>
      <c r="R7" s="203">
        <f>Summary!I30</f>
        <v>3.7462040628345683</v>
      </c>
      <c r="S7" s="203">
        <f>Summary!J30</f>
        <v>6.5370724125676016</v>
      </c>
      <c r="T7" s="218">
        <f>Summary!K30</f>
        <v>4.6921190323434558E-2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0.43898013455561102</v>
      </c>
      <c r="D9" s="203">
        <f>Summary!E11</f>
        <v>2.5189753391309244</v>
      </c>
      <c r="E9" s="203">
        <f>Summary!F11</f>
        <v>14.789959139355414</v>
      </c>
      <c r="F9" s="203">
        <f>Summary!G11</f>
        <v>9.6899716186609641</v>
      </c>
      <c r="G9" s="203">
        <f>Summary!H11</f>
        <v>7.8990890522836477</v>
      </c>
      <c r="H9" s="203">
        <f>Summary!I11</f>
        <v>11.391083549481284</v>
      </c>
      <c r="I9" s="203">
        <f>Summary!J11</f>
        <v>10.692270578234764</v>
      </c>
      <c r="J9" s="218">
        <f>Summary!K11</f>
        <v>9.203359682026079</v>
      </c>
      <c r="L9" s="217" t="s">
        <v>69</v>
      </c>
      <c r="M9" s="203">
        <f>Summary!D31</f>
        <v>1.597586984284316</v>
      </c>
      <c r="N9" s="203">
        <f>Summary!E31</f>
        <v>6.2087868037739913</v>
      </c>
      <c r="O9" s="203">
        <f>Summary!F31</f>
        <v>22.257159617151956</v>
      </c>
      <c r="P9" s="203">
        <f>Summary!G31</f>
        <v>-0.86812367679671709</v>
      </c>
      <c r="Q9" s="203">
        <f>Summary!H31</f>
        <v>-9.8070713183366021</v>
      </c>
      <c r="R9" s="203">
        <f>Summary!I31</f>
        <v>3.8170157016771178</v>
      </c>
      <c r="S9" s="203">
        <f>Summary!J31</f>
        <v>6.5720476315621168</v>
      </c>
      <c r="T9" s="218">
        <f>Summary!K31</f>
        <v>1.7759571972164601E-2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0.59387880386281289</v>
      </c>
      <c r="D11" s="203">
        <f>Summary!E12</f>
        <v>2.5370921440063476</v>
      </c>
      <c r="E11" s="203">
        <f>Summary!F12</f>
        <v>7.5915095883428485</v>
      </c>
      <c r="F11" s="203">
        <f>Summary!G12</f>
        <v>12.373488203529682</v>
      </c>
      <c r="G11" s="203">
        <f>Summary!H12</f>
        <v>9.5584427061952137</v>
      </c>
      <c r="H11" s="203">
        <f>Summary!I12</f>
        <v>11.196540958592461</v>
      </c>
      <c r="I11" s="203">
        <f>Summary!J12</f>
        <v>10.710414894801845</v>
      </c>
      <c r="J11" s="218">
        <f>Summary!K12</f>
        <v>9.5890323283097665</v>
      </c>
      <c r="L11" s="217" t="s">
        <v>70</v>
      </c>
      <c r="M11" s="203">
        <f>Summary!D32</f>
        <v>1.7542724763871531</v>
      </c>
      <c r="N11" s="203">
        <f>Summary!E32</f>
        <v>6.2275556595903447</v>
      </c>
      <c r="O11" s="203">
        <f>Summary!F32</f>
        <v>14.590443796774677</v>
      </c>
      <c r="P11" s="203">
        <f>Summary!G32</f>
        <v>1.5570937817992236</v>
      </c>
      <c r="Q11" s="203">
        <f>Summary!H32</f>
        <v>-8.4200163665345222</v>
      </c>
      <c r="R11" s="203">
        <f>Summary!I32</f>
        <v>3.6357010886095553</v>
      </c>
      <c r="S11" s="203">
        <f>Summary!J32</f>
        <v>6.5895165745996742</v>
      </c>
      <c r="T11" s="218">
        <f>Summary!K32</f>
        <v>0.37099150661050739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1.153543025005388</v>
      </c>
      <c r="N13" s="225">
        <f>Summary!E25</f>
        <v>3.5991497695302188</v>
      </c>
      <c r="O13" s="225">
        <f>Summary!F25</f>
        <v>6.5050989945308224</v>
      </c>
      <c r="P13" s="225">
        <f>Summary!G25</f>
        <v>-9.6253970528528132</v>
      </c>
      <c r="Q13" s="225">
        <f>Summary!H25</f>
        <v>-16.409925724248275</v>
      </c>
      <c r="R13" s="225">
        <f>Summary!I25</f>
        <v>-6.7995279392714325</v>
      </c>
      <c r="S13" s="225">
        <f>Summary!J25</f>
        <v>-3.7222318461346937</v>
      </c>
      <c r="T13" s="226">
        <f>Summary!K25</f>
        <v>-8.41146292275271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67" t="str">
        <f>"Bond Performance, Index Total Returns,(%) - as at "&amp;TEXT(Map!$N$16,"mmmm  yyyy")</f>
        <v>Bond Performance, Index Total Returns,(%) - as at September  2020</v>
      </c>
      <c r="C16" s="468"/>
      <c r="D16" s="468"/>
      <c r="E16" s="468"/>
      <c r="F16" s="468"/>
      <c r="G16" s="468"/>
      <c r="H16" s="469"/>
      <c r="L16" s="467" t="str">
        <f>"Bond Performance, Index Total Returns  (US$- terms),(%) - as at "&amp;TEXT(Map!$N$16,"mmmm  yyyy")</f>
        <v>Bond Performance, Index Total Returns  (US$- terms),(%) - as at September  2020</v>
      </c>
      <c r="M16" s="468"/>
      <c r="N16" s="468"/>
      <c r="O16" s="468"/>
      <c r="P16" s="468"/>
      <c r="Q16" s="468"/>
      <c r="R16" s="469"/>
    </row>
    <row r="38" spans="2:20" ht="14.25" thickBot="1"/>
    <row r="39" spans="2:20" ht="16.5" thickBot="1">
      <c r="B39" s="464" t="str">
        <f>"IJG Namibia ALBI  - as at "&amp;TEXT(Map!$N$16,"mmmm  yyyy")</f>
        <v>IJG Namibia ALBI  - as at September  2020</v>
      </c>
      <c r="C39" s="465"/>
      <c r="D39" s="465"/>
      <c r="E39" s="465"/>
      <c r="F39" s="465"/>
      <c r="G39" s="466"/>
      <c r="J39" s="464" t="str">
        <f>"IJG Namibia ALBI  -Premiums- [bp] as at "&amp;TEXT(Map!$N$16,"mmmm  yyyy")</f>
        <v>IJG Namibia ALBI  -Premiums- [bp] as at September  2020</v>
      </c>
      <c r="K39" s="465"/>
      <c r="L39" s="465"/>
      <c r="M39" s="465"/>
      <c r="N39" s="466"/>
      <c r="P39" s="464" t="str">
        <f>"IJG Namibia GOVI  -Weights [%] as at "&amp;TEXT(Map!$N$16,"mmmm  yyyy")</f>
        <v>IJG Namibia GOVI  -Weights [%] as at September  2020</v>
      </c>
      <c r="Q39" s="465"/>
      <c r="R39" s="465"/>
      <c r="S39" s="465"/>
      <c r="T39" s="466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119</v>
      </c>
      <c r="L41" s="237" t="s">
        <v>119</v>
      </c>
      <c r="M41" s="237" t="s">
        <v>89</v>
      </c>
      <c r="N41" s="238" t="s">
        <v>89</v>
      </c>
      <c r="P41" s="236" t="s">
        <v>119</v>
      </c>
      <c r="Q41" s="237" t="s">
        <v>119</v>
      </c>
      <c r="R41" s="237" t="s">
        <v>119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231.54946414992779</v>
      </c>
      <c r="D42" s="203">
        <v>230.52656840065643</v>
      </c>
      <c r="E42" s="203">
        <v>225.86124807259031</v>
      </c>
      <c r="F42" s="203">
        <v>202.21772081879041</v>
      </c>
      <c r="G42" s="218">
        <v>210.82268271632171</v>
      </c>
      <c r="J42" s="239">
        <v>50</v>
      </c>
      <c r="K42" s="240">
        <v>59</v>
      </c>
      <c r="L42" s="240">
        <v>90</v>
      </c>
      <c r="M42" s="240">
        <v>105</v>
      </c>
      <c r="N42" s="241">
        <v>70.199999999999989</v>
      </c>
      <c r="P42" s="242">
        <v>10.152431037167561</v>
      </c>
      <c r="Q42" s="243">
        <v>10.082970746826202</v>
      </c>
      <c r="R42" s="243">
        <v>10.697308423278015</v>
      </c>
      <c r="S42" s="243">
        <v>3.8671779702050104</v>
      </c>
      <c r="T42" s="244">
        <v>5.6803089089547472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232.10352445327791</v>
      </c>
      <c r="D44" s="203">
        <v>231.08908925830843</v>
      </c>
      <c r="E44" s="203">
        <v>226.40055042052813</v>
      </c>
      <c r="F44" s="203">
        <v>202.19845550385065</v>
      </c>
      <c r="G44" s="218">
        <v>211.59958474616963</v>
      </c>
      <c r="J44" s="236" t="s">
        <v>140</v>
      </c>
      <c r="K44" s="237" t="s">
        <v>140</v>
      </c>
      <c r="L44" s="237" t="s">
        <v>75</v>
      </c>
      <c r="M44" s="237" t="s">
        <v>119</v>
      </c>
      <c r="N44" s="238" t="s">
        <v>119</v>
      </c>
      <c r="O44" s="248"/>
      <c r="P44" s="249" t="s">
        <v>140</v>
      </c>
      <c r="Q44" s="250" t="s">
        <v>140</v>
      </c>
      <c r="R44" s="250" t="s">
        <v>75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55.401999999999994</v>
      </c>
      <c r="K45" s="240">
        <v>65.2</v>
      </c>
      <c r="L45" s="240">
        <v>40</v>
      </c>
      <c r="M45" s="240">
        <v>97.5</v>
      </c>
      <c r="N45" s="241">
        <v>77</v>
      </c>
      <c r="P45" s="242">
        <v>10.052111161553933</v>
      </c>
      <c r="Q45" s="243">
        <v>10.178797529335389</v>
      </c>
      <c r="R45" s="243">
        <v>14.216490616366281</v>
      </c>
      <c r="S45" s="243">
        <v>12.171456907062009</v>
      </c>
      <c r="T45" s="244">
        <v>11.742561779908764</v>
      </c>
    </row>
    <row r="46" spans="2:20" ht="15.75">
      <c r="B46" s="217" t="s">
        <v>79</v>
      </c>
      <c r="C46" s="203">
        <v>231.71262604195883</v>
      </c>
      <c r="D46" s="203">
        <v>230.3446579426074</v>
      </c>
      <c r="E46" s="203">
        <v>225.97932240611453</v>
      </c>
      <c r="F46" s="203">
        <v>215.36330043933509</v>
      </c>
      <c r="G46" s="218">
        <v>206.19865926230159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112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112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28.999999999999996</v>
      </c>
      <c r="K48" s="240">
        <v>29.113</v>
      </c>
      <c r="L48" s="240">
        <v>38</v>
      </c>
      <c r="M48" s="240">
        <v>30</v>
      </c>
      <c r="N48" s="241">
        <v>61</v>
      </c>
      <c r="P48" s="242">
        <v>13.551574867323385</v>
      </c>
      <c r="Q48" s="243">
        <v>14.01439089355136</v>
      </c>
      <c r="R48" s="243">
        <v>12.796532672331571</v>
      </c>
      <c r="S48" s="243">
        <v>14.802624067868313</v>
      </c>
      <c r="T48" s="244">
        <v>15.028666781522423</v>
      </c>
    </row>
    <row r="49" spans="2:20" ht="15.75">
      <c r="B49" s="217" t="s">
        <v>80</v>
      </c>
      <c r="C49" s="203">
        <v>4.5026643243127946</v>
      </c>
      <c r="D49" s="203">
        <v>4.5673019600686349</v>
      </c>
      <c r="E49" s="203">
        <v>4.9463718430101107</v>
      </c>
      <c r="F49" s="203">
        <v>4.5535098817667459</v>
      </c>
      <c r="G49" s="218">
        <v>5.0087549771036546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90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90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4.5945328028104306</v>
      </c>
      <c r="D51" s="203">
        <v>4.659200023207962</v>
      </c>
      <c r="E51" s="203">
        <v>5.0675126773917079</v>
      </c>
      <c r="F51" s="203">
        <v>4.6641175671855146</v>
      </c>
      <c r="G51" s="218">
        <v>5.1434395128056849</v>
      </c>
      <c r="J51" s="239">
        <v>25</v>
      </c>
      <c r="K51" s="240">
        <v>21</v>
      </c>
      <c r="L51" s="240">
        <v>40</v>
      </c>
      <c r="M51" s="240">
        <v>30</v>
      </c>
      <c r="N51" s="241">
        <v>59.5</v>
      </c>
      <c r="P51" s="242">
        <v>12.379898858548215</v>
      </c>
      <c r="Q51" s="243">
        <v>12.730006028928933</v>
      </c>
      <c r="R51" s="243">
        <v>14.480198279618616</v>
      </c>
      <c r="S51" s="243">
        <v>13.19731839264521</v>
      </c>
      <c r="T51" s="244">
        <v>13.394639326997963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1.6160020891006048</v>
      </c>
      <c r="D53" s="203">
        <v>1.6812591575152447</v>
      </c>
      <c r="E53" s="203">
        <v>1.7825377919388752</v>
      </c>
      <c r="F53" s="203">
        <v>1.9491999545740586</v>
      </c>
      <c r="G53" s="218">
        <v>2.1178586327825792</v>
      </c>
      <c r="J53" s="236" t="s">
        <v>90</v>
      </c>
      <c r="K53" s="237" t="s">
        <v>90</v>
      </c>
      <c r="L53" s="237" t="s">
        <v>91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91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96.567000000000007</v>
      </c>
      <c r="K54" s="240">
        <v>65</v>
      </c>
      <c r="L54" s="240">
        <v>57.999999999999993</v>
      </c>
      <c r="M54" s="240">
        <v>78</v>
      </c>
      <c r="N54" s="241">
        <v>76.302999999999997</v>
      </c>
      <c r="P54" s="242">
        <v>13.750844641126173</v>
      </c>
      <c r="Q54" s="243">
        <v>13.558347509092721</v>
      </c>
      <c r="R54" s="243">
        <v>11.497573086418218</v>
      </c>
      <c r="S54" s="243">
        <v>14.502805449811799</v>
      </c>
      <c r="T54" s="244">
        <v>12.862284413362707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96.909738662593924</v>
      </c>
      <c r="D56" s="203">
        <v>96.915033237403321</v>
      </c>
      <c r="E56" s="203">
        <v>96.30430858405154</v>
      </c>
      <c r="F56" s="203">
        <v>95.918655743081942</v>
      </c>
      <c r="G56" s="218">
        <v>95.540837965656067</v>
      </c>
      <c r="J56" s="236" t="s">
        <v>91</v>
      </c>
      <c r="K56" s="237" t="s">
        <v>91</v>
      </c>
      <c r="L56" s="237" t="s">
        <v>113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113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29.462</v>
      </c>
      <c r="K57" s="240">
        <v>29.128</v>
      </c>
      <c r="L57" s="240">
        <v>74.311999999999998</v>
      </c>
      <c r="M57" s="240">
        <v>77</v>
      </c>
      <c r="N57" s="241">
        <v>64.5</v>
      </c>
      <c r="P57" s="242">
        <v>11.186721275419305</v>
      </c>
      <c r="Q57" s="243">
        <v>10.854929958720536</v>
      </c>
      <c r="R57" s="243">
        <v>9.7430367641340645</v>
      </c>
      <c r="S57" s="243">
        <v>11.299058072014558</v>
      </c>
      <c r="T57" s="244">
        <v>10.485782331207073</v>
      </c>
    </row>
    <row r="58" spans="2:20" ht="15.75">
      <c r="B58" s="217" t="s">
        <v>84</v>
      </c>
      <c r="C58" s="203">
        <v>3.0902613374060643</v>
      </c>
      <c r="D58" s="203">
        <v>3.0849667625966877</v>
      </c>
      <c r="E58" s="203">
        <v>3.695691415948446</v>
      </c>
      <c r="F58" s="203">
        <v>4.0813442569180483</v>
      </c>
      <c r="G58" s="218">
        <v>4.4591620343439526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114</v>
      </c>
      <c r="M59" s="237" t="s">
        <v>113</v>
      </c>
      <c r="N59" s="238" t="s">
        <v>113</v>
      </c>
      <c r="P59" s="249" t="s">
        <v>113</v>
      </c>
      <c r="Q59" s="250" t="s">
        <v>113</v>
      </c>
      <c r="R59" s="250" t="s">
        <v>114</v>
      </c>
      <c r="S59" s="250" t="s">
        <v>113</v>
      </c>
      <c r="T59" s="251" t="s">
        <v>113</v>
      </c>
    </row>
    <row r="60" spans="2:20" ht="15.75">
      <c r="J60" s="239">
        <v>69</v>
      </c>
      <c r="K60" s="240">
        <v>71.695999999999998</v>
      </c>
      <c r="L60" s="240">
        <v>100</v>
      </c>
      <c r="M60" s="240">
        <v>158.5</v>
      </c>
      <c r="N60" s="241">
        <v>96.399999999999991</v>
      </c>
      <c r="P60" s="242">
        <v>8.891250481083933</v>
      </c>
      <c r="Q60" s="243">
        <v>9.1008305101757401</v>
      </c>
      <c r="R60" s="243">
        <v>7.7372517876959606</v>
      </c>
      <c r="S60" s="243">
        <v>8.6795461919958186</v>
      </c>
      <c r="T60" s="244">
        <v>8.6778668064432498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4" t="str">
        <f>"IJG Namibia ALBI  -Yields-[%] as at "&amp;TEXT(Map!$N$16,"mmmm  yyyy")</f>
        <v>IJG Namibia ALBI  -Yields-[%] as at September  2020</v>
      </c>
      <c r="C62" s="465"/>
      <c r="D62" s="465"/>
      <c r="E62" s="465"/>
      <c r="F62" s="466"/>
      <c r="J62" s="236" t="s">
        <v>114</v>
      </c>
      <c r="K62" s="237" t="s">
        <v>114</v>
      </c>
      <c r="L62" s="237" t="s">
        <v>115</v>
      </c>
      <c r="M62" s="237" t="s">
        <v>114</v>
      </c>
      <c r="N62" s="238" t="s">
        <v>114</v>
      </c>
      <c r="P62" s="249" t="s">
        <v>114</v>
      </c>
      <c r="Q62" s="250" t="s">
        <v>114</v>
      </c>
      <c r="R62" s="250" t="s">
        <v>115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85</v>
      </c>
      <c r="K63" s="240">
        <v>92.891000000000005</v>
      </c>
      <c r="L63" s="240">
        <v>110.64</v>
      </c>
      <c r="M63" s="240">
        <v>141</v>
      </c>
      <c r="N63" s="241">
        <v>89.065000000000012</v>
      </c>
      <c r="P63" s="242">
        <v>7.5863934703201341</v>
      </c>
      <c r="Q63" s="243">
        <v>7.2806235795884096</v>
      </c>
      <c r="R63" s="243">
        <v>6.4024765997095754</v>
      </c>
      <c r="S63" s="243">
        <v>7.7671493515942824</v>
      </c>
      <c r="T63" s="244">
        <v>7.85994498965215</v>
      </c>
    </row>
    <row r="64" spans="2:20" ht="15.75">
      <c r="B64" s="263" t="s">
        <v>119</v>
      </c>
      <c r="C64" s="264" t="s">
        <v>119</v>
      </c>
      <c r="D64" s="264" t="s">
        <v>119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5.0149999999999997</v>
      </c>
      <c r="C65" s="243">
        <v>5.1549999999999994</v>
      </c>
      <c r="D65" s="243">
        <v>5.915</v>
      </c>
      <c r="E65" s="243">
        <v>8</v>
      </c>
      <c r="F65" s="267">
        <v>8.1320000000000014</v>
      </c>
      <c r="J65" s="236" t="s">
        <v>115</v>
      </c>
      <c r="K65" s="237" t="s">
        <v>115</v>
      </c>
      <c r="L65" s="237" t="s">
        <v>116</v>
      </c>
      <c r="M65" s="237" t="s">
        <v>115</v>
      </c>
      <c r="N65" s="238" t="s">
        <v>115</v>
      </c>
      <c r="P65" s="249" t="s">
        <v>115</v>
      </c>
      <c r="Q65" s="250" t="s">
        <v>115</v>
      </c>
      <c r="R65" s="250" t="s">
        <v>116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84</v>
      </c>
      <c r="K66" s="240">
        <v>108.74999999999999</v>
      </c>
      <c r="L66" s="240">
        <v>158</v>
      </c>
      <c r="M66" s="240">
        <v>147.5</v>
      </c>
      <c r="N66" s="241">
        <v>86.5</v>
      </c>
      <c r="P66" s="242">
        <v>6.2673780913185233</v>
      </c>
      <c r="Q66" s="243">
        <v>5.9358893186062911</v>
      </c>
      <c r="R66" s="243">
        <v>6.9516863529624331</v>
      </c>
      <c r="S66" s="243">
        <v>6.6371641191362283</v>
      </c>
      <c r="T66" s="244">
        <v>6.8076144323383669</v>
      </c>
    </row>
    <row r="67" spans="2:20" ht="15.75">
      <c r="B67" s="263" t="s">
        <v>140</v>
      </c>
      <c r="C67" s="264" t="s">
        <v>140</v>
      </c>
      <c r="D67" s="264" t="s">
        <v>75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5.0690199999999992</v>
      </c>
      <c r="C68" s="243">
        <v>5.2169999999999987</v>
      </c>
      <c r="D68" s="243">
        <v>8.08</v>
      </c>
      <c r="E68" s="243">
        <v>7.9249999999999998</v>
      </c>
      <c r="F68" s="267">
        <v>8.1999999999999993</v>
      </c>
      <c r="J68" s="236" t="s">
        <v>116</v>
      </c>
      <c r="K68" s="237" t="s">
        <v>116</v>
      </c>
      <c r="L68" s="237" t="s">
        <v>120</v>
      </c>
      <c r="M68" s="237" t="s">
        <v>116</v>
      </c>
      <c r="N68" s="238" t="s">
        <v>116</v>
      </c>
      <c r="P68" s="249" t="s">
        <v>116</v>
      </c>
      <c r="Q68" s="250" t="s">
        <v>116</v>
      </c>
      <c r="R68" s="250" t="s">
        <v>120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182.96699999999998</v>
      </c>
      <c r="K69" s="240">
        <v>185.88200000000001</v>
      </c>
      <c r="L69" s="240">
        <v>197.101</v>
      </c>
      <c r="M69" s="240">
        <v>158.5</v>
      </c>
      <c r="N69" s="241">
        <v>120.6</v>
      </c>
      <c r="P69" s="266">
        <v>6.1813961161388331</v>
      </c>
      <c r="Q69" s="243">
        <v>6.2632139251744201</v>
      </c>
      <c r="R69" s="243">
        <v>5.4774454174852591</v>
      </c>
      <c r="S69" s="243">
        <v>7.0756994776667765</v>
      </c>
      <c r="T69" s="244">
        <v>7.4603302296125742</v>
      </c>
    </row>
    <row r="70" spans="2:20" ht="16.5" thickBot="1">
      <c r="B70" s="263" t="s">
        <v>75</v>
      </c>
      <c r="C70" s="264" t="s">
        <v>75</v>
      </c>
      <c r="D70" s="264" t="s">
        <v>112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7.49</v>
      </c>
      <c r="C71" s="243">
        <v>7.6711299999999998</v>
      </c>
      <c r="D71" s="243">
        <v>8.06</v>
      </c>
      <c r="E71" s="243">
        <v>10.16</v>
      </c>
      <c r="F71" s="267">
        <v>8.93</v>
      </c>
      <c r="J71" s="236" t="s">
        <v>148</v>
      </c>
      <c r="K71" s="237" t="s">
        <v>148</v>
      </c>
      <c r="L71" s="237" t="s">
        <v>148</v>
      </c>
      <c r="M71" s="237" t="s">
        <v>148</v>
      </c>
      <c r="N71" s="238" t="s">
        <v>148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>
        <v>154</v>
      </c>
      <c r="P72" s="464" t="str">
        <f>"IJG Namibia OTHI  -Weights [%] as at "&amp;TEXT(Map!$N$16,"mmmm  yyyy")</f>
        <v>IJG Namibia OTHI  -Weights [%] as at September  2020</v>
      </c>
      <c r="Q72" s="465"/>
      <c r="R72" s="465"/>
      <c r="S72" s="465"/>
      <c r="T72" s="466"/>
    </row>
    <row r="73" spans="2:20" ht="16.5" thickBot="1">
      <c r="B73" s="263" t="s">
        <v>112</v>
      </c>
      <c r="C73" s="264" t="s">
        <v>112</v>
      </c>
      <c r="D73" s="264" t="s">
        <v>90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7.45</v>
      </c>
      <c r="C74" s="243">
        <v>7.59</v>
      </c>
      <c r="D74" s="243">
        <v>8.08</v>
      </c>
      <c r="E74" s="243">
        <v>10.16</v>
      </c>
      <c r="F74" s="267">
        <v>8.9150000000000009</v>
      </c>
      <c r="J74" s="236" t="s">
        <v>149</v>
      </c>
      <c r="K74" s="237" t="s">
        <v>149</v>
      </c>
      <c r="L74" s="237" t="s">
        <v>149</v>
      </c>
      <c r="M74" s="237" t="s">
        <v>149</v>
      </c>
      <c r="N74" s="238" t="s">
        <v>149</v>
      </c>
      <c r="O74" s="248"/>
      <c r="P74" s="236" t="s">
        <v>148</v>
      </c>
      <c r="Q74" s="237" t="s">
        <v>148</v>
      </c>
      <c r="R74" s="237" t="s">
        <v>148</v>
      </c>
      <c r="S74" s="237" t="s">
        <v>148</v>
      </c>
      <c r="T74" s="238" t="s">
        <v>148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27.371496604710131</v>
      </c>
      <c r="Q75" s="243">
        <v>11.151772382824308</v>
      </c>
      <c r="R75" s="243">
        <v>25.232941180110522</v>
      </c>
      <c r="S75" s="243">
        <v>25.68261935279881</v>
      </c>
      <c r="T75" s="244">
        <v>22.476952689651704</v>
      </c>
    </row>
    <row r="76" spans="2:20" ht="15.75">
      <c r="B76" s="263" t="s">
        <v>90</v>
      </c>
      <c r="C76" s="264" t="s">
        <v>90</v>
      </c>
      <c r="D76" s="264" t="s">
        <v>91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8.1656700000000004</v>
      </c>
      <c r="C77" s="243">
        <v>8.0299999999999994</v>
      </c>
      <c r="D77" s="243">
        <v>9.8249999999999993</v>
      </c>
      <c r="E77" s="243">
        <v>10.64</v>
      </c>
      <c r="F77" s="267">
        <v>9.0830300000000008</v>
      </c>
      <c r="J77" s="236" t="s">
        <v>150</v>
      </c>
      <c r="K77" s="237" t="s">
        <v>150</v>
      </c>
      <c r="L77" s="237" t="s">
        <v>150</v>
      </c>
      <c r="M77" s="237" t="s">
        <v>150</v>
      </c>
      <c r="N77" s="238"/>
      <c r="P77" s="249" t="s">
        <v>149</v>
      </c>
      <c r="Q77" s="250" t="s">
        <v>149</v>
      </c>
      <c r="R77" s="250" t="s">
        <v>149</v>
      </c>
      <c r="S77" s="250" t="s">
        <v>149</v>
      </c>
      <c r="T77" s="251" t="s">
        <v>149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/>
      <c r="P78" s="242">
        <v>29.585710595636517</v>
      </c>
      <c r="Q78" s="243">
        <v>29.438457646018179</v>
      </c>
      <c r="R78" s="243">
        <v>28.525437476320715</v>
      </c>
      <c r="S78" s="243">
        <v>27.824026574053022</v>
      </c>
      <c r="T78" s="244">
        <v>24.337217670741591</v>
      </c>
    </row>
    <row r="79" spans="2:20" ht="15.75">
      <c r="B79" s="263" t="s">
        <v>91</v>
      </c>
      <c r="C79" s="264" t="s">
        <v>91</v>
      </c>
      <c r="D79" s="264" t="s">
        <v>113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9.71462</v>
      </c>
      <c r="C80" s="243">
        <v>9.556280000000001</v>
      </c>
      <c r="D80" s="243">
        <v>10.433120000000001</v>
      </c>
      <c r="E80" s="243">
        <v>11.719999999999999</v>
      </c>
      <c r="F80" s="267">
        <v>9.6449999999999996</v>
      </c>
      <c r="J80" s="236"/>
      <c r="K80" s="237"/>
      <c r="L80" s="237"/>
      <c r="M80" s="237"/>
      <c r="N80" s="238" t="s">
        <v>151</v>
      </c>
      <c r="P80" s="249" t="s">
        <v>150</v>
      </c>
      <c r="Q80" s="250" t="s">
        <v>150</v>
      </c>
      <c r="R80" s="250" t="s">
        <v>150</v>
      </c>
      <c r="S80" s="250" t="s">
        <v>150</v>
      </c>
      <c r="T80" s="251"/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/>
      <c r="N81" s="241">
        <v>15.7</v>
      </c>
      <c r="P81" s="242">
        <v>5.1704066859307636</v>
      </c>
      <c r="Q81" s="243">
        <v>5.1430755394838847</v>
      </c>
      <c r="R81" s="243">
        <v>4.9454856592445218</v>
      </c>
      <c r="S81" s="243">
        <v>4.7444730083164526</v>
      </c>
      <c r="T81" s="244"/>
    </row>
    <row r="82" spans="2:20" ht="15.75">
      <c r="B82" s="263" t="s">
        <v>113</v>
      </c>
      <c r="C82" s="264" t="s">
        <v>113</v>
      </c>
      <c r="D82" s="264" t="s">
        <v>114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10.6</v>
      </c>
      <c r="C83" s="243">
        <v>10.46696</v>
      </c>
      <c r="D83" s="243">
        <v>11.72</v>
      </c>
      <c r="E83" s="243">
        <v>12.78</v>
      </c>
      <c r="F83" s="267">
        <v>10.164</v>
      </c>
      <c r="J83" s="236"/>
      <c r="K83" s="237"/>
      <c r="L83" s="237" t="s">
        <v>152</v>
      </c>
      <c r="M83" s="237" t="s">
        <v>152</v>
      </c>
      <c r="N83" s="238" t="s">
        <v>152</v>
      </c>
      <c r="P83" s="249"/>
      <c r="Q83" s="250"/>
      <c r="R83" s="250"/>
      <c r="S83" s="250"/>
      <c r="T83" s="251" t="s">
        <v>151</v>
      </c>
    </row>
    <row r="84" spans="2:20" ht="15.75">
      <c r="B84" s="266"/>
      <c r="C84" s="243"/>
      <c r="D84" s="243"/>
      <c r="E84" s="243"/>
      <c r="F84" s="267"/>
      <c r="J84" s="239"/>
      <c r="K84" s="240"/>
      <c r="L84" s="240">
        <v>90.5</v>
      </c>
      <c r="M84" s="240">
        <v>90.5</v>
      </c>
      <c r="N84" s="241">
        <v>90.5</v>
      </c>
      <c r="P84" s="242"/>
      <c r="Q84" s="243"/>
      <c r="R84" s="243"/>
      <c r="S84" s="243"/>
      <c r="T84" s="244">
        <v>16.452345747824896</v>
      </c>
    </row>
    <row r="85" spans="2:20" ht="15.75">
      <c r="B85" s="263" t="s">
        <v>114</v>
      </c>
      <c r="C85" s="264" t="s">
        <v>114</v>
      </c>
      <c r="D85" s="264" t="s">
        <v>115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11.85</v>
      </c>
      <c r="C86" s="243">
        <v>11.718909999999999</v>
      </c>
      <c r="D86" s="243">
        <v>12.166400000000001</v>
      </c>
      <c r="E86" s="243">
        <v>13.040000000000001</v>
      </c>
      <c r="F86" s="267">
        <v>10.495650000000001</v>
      </c>
      <c r="J86" s="236" t="s">
        <v>153</v>
      </c>
      <c r="K86" s="237" t="s">
        <v>153</v>
      </c>
      <c r="L86" s="237" t="s">
        <v>153</v>
      </c>
      <c r="M86" s="237" t="s">
        <v>153</v>
      </c>
      <c r="N86" s="238" t="s">
        <v>153</v>
      </c>
      <c r="P86" s="236"/>
      <c r="Q86" s="237"/>
      <c r="R86" s="237" t="s">
        <v>152</v>
      </c>
      <c r="S86" s="237" t="s">
        <v>152</v>
      </c>
      <c r="T86" s="251" t="s">
        <v>152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/>
      <c r="Q87" s="243"/>
      <c r="R87" s="243">
        <v>5.9052357018849149</v>
      </c>
      <c r="S87" s="243">
        <v>5.7625292075364234</v>
      </c>
      <c r="T87" s="244">
        <v>5.0419557301478113</v>
      </c>
    </row>
    <row r="88" spans="2:20" ht="15.75">
      <c r="B88" s="263" t="s">
        <v>115</v>
      </c>
      <c r="C88" s="264" t="s">
        <v>115</v>
      </c>
      <c r="D88" s="264" t="s">
        <v>116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12.295</v>
      </c>
      <c r="C89" s="243">
        <v>12.237500000000001</v>
      </c>
      <c r="D89" s="243">
        <v>12.565</v>
      </c>
      <c r="E89" s="243">
        <v>13.215000000000002</v>
      </c>
      <c r="F89" s="267">
        <v>10.61</v>
      </c>
      <c r="J89" s="236" t="s">
        <v>154</v>
      </c>
      <c r="K89" s="237" t="s">
        <v>154</v>
      </c>
      <c r="L89" s="237" t="s">
        <v>154</v>
      </c>
      <c r="M89" s="237" t="s">
        <v>154</v>
      </c>
      <c r="N89" s="238" t="s">
        <v>154</v>
      </c>
      <c r="P89" s="249" t="s">
        <v>153</v>
      </c>
      <c r="Q89" s="250" t="s">
        <v>153</v>
      </c>
      <c r="R89" s="250" t="s">
        <v>153</v>
      </c>
      <c r="S89" s="250" t="s">
        <v>153</v>
      </c>
      <c r="T89" s="251" t="s">
        <v>153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15.597146212124116</v>
      </c>
      <c r="Q90" s="243">
        <v>15.515696899013761</v>
      </c>
      <c r="R90" s="243">
        <v>14.388210416161254</v>
      </c>
      <c r="S90" s="243">
        <v>14.921086277241102</v>
      </c>
      <c r="T90" s="244">
        <v>13.189753951710919</v>
      </c>
    </row>
    <row r="91" spans="2:20" ht="15.75">
      <c r="B91" s="263" t="s">
        <v>116</v>
      </c>
      <c r="C91" s="264" t="s">
        <v>116</v>
      </c>
      <c r="D91" s="264" t="s">
        <v>120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13.094669999999999</v>
      </c>
      <c r="C92" s="243">
        <v>12.91882</v>
      </c>
      <c r="D92" s="243">
        <v>13.30101</v>
      </c>
      <c r="E92" s="243">
        <v>13.260000000000002</v>
      </c>
      <c r="F92" s="267">
        <v>11.065999999999999</v>
      </c>
      <c r="J92" s="236" t="s">
        <v>155</v>
      </c>
      <c r="K92" s="237" t="s">
        <v>155</v>
      </c>
      <c r="L92" s="237" t="s">
        <v>155</v>
      </c>
      <c r="M92" s="237" t="s">
        <v>155</v>
      </c>
      <c r="N92" s="238" t="s">
        <v>155</v>
      </c>
      <c r="P92" s="249" t="s">
        <v>154</v>
      </c>
      <c r="Q92" s="250" t="s">
        <v>154</v>
      </c>
      <c r="R92" s="250" t="s">
        <v>154</v>
      </c>
      <c r="S92" s="250" t="s">
        <v>154</v>
      </c>
      <c r="T92" s="251" t="s">
        <v>154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10.697061901395104</v>
      </c>
      <c r="Q93" s="243">
        <v>11.151772382824308</v>
      </c>
      <c r="R93" s="243">
        <v>10.312725915219648</v>
      </c>
      <c r="S93" s="243">
        <v>10.104986675637697</v>
      </c>
      <c r="T93" s="244">
        <v>8.9121444820184355</v>
      </c>
    </row>
    <row r="94" spans="2:20" ht="16.5" thickBot="1">
      <c r="B94" s="263" t="s">
        <v>148</v>
      </c>
      <c r="C94" s="264" t="s">
        <v>148</v>
      </c>
      <c r="D94" s="264" t="s">
        <v>148</v>
      </c>
      <c r="E94" s="264" t="s">
        <v>148</v>
      </c>
      <c r="F94" s="265" t="s">
        <v>148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6.0549999999999997</v>
      </c>
      <c r="C95" s="243">
        <v>6.1049999999999995</v>
      </c>
      <c r="D95" s="243">
        <v>6.5549999999999997</v>
      </c>
      <c r="E95" s="243">
        <v>8.49</v>
      </c>
      <c r="F95" s="267">
        <v>8.9699999999999989</v>
      </c>
      <c r="P95" s="249" t="s">
        <v>155</v>
      </c>
      <c r="Q95" s="250" t="s">
        <v>155</v>
      </c>
      <c r="R95" s="250" t="s">
        <v>155</v>
      </c>
      <c r="S95" s="250" t="s">
        <v>155</v>
      </c>
      <c r="T95" s="251" t="s">
        <v>155</v>
      </c>
    </row>
    <row r="96" spans="2:20" ht="15.75">
      <c r="B96" s="266"/>
      <c r="C96" s="243"/>
      <c r="D96" s="243"/>
      <c r="E96" s="243"/>
      <c r="F96" s="267"/>
      <c r="P96" s="242">
        <v>11.578178000203366</v>
      </c>
      <c r="Q96" s="243">
        <v>11.518835399089451</v>
      </c>
      <c r="R96" s="243">
        <v>10.689963651058425</v>
      </c>
      <c r="S96" s="243">
        <v>10.960278904416491</v>
      </c>
      <c r="T96" s="244">
        <v>9.5896297279046436</v>
      </c>
    </row>
    <row r="97" spans="2:20" ht="16.5" thickBot="1">
      <c r="B97" s="263" t="s">
        <v>149</v>
      </c>
      <c r="C97" s="264" t="s">
        <v>149</v>
      </c>
      <c r="D97" s="264" t="s">
        <v>149</v>
      </c>
      <c r="E97" s="264" t="s">
        <v>149</v>
      </c>
      <c r="F97" s="265" t="s">
        <v>149</v>
      </c>
      <c r="P97" s="275"/>
      <c r="Q97" s="276"/>
      <c r="R97" s="276"/>
      <c r="S97" s="276"/>
      <c r="T97" s="277"/>
    </row>
    <row r="98" spans="2:20" ht="16.5" thickBot="1">
      <c r="B98" s="266">
        <v>6.0149999999999997</v>
      </c>
      <c r="C98" s="243">
        <v>6.0649999999999995</v>
      </c>
      <c r="D98" s="243">
        <v>6.5149999999999997</v>
      </c>
      <c r="E98" s="243">
        <v>8.4499999999999993</v>
      </c>
      <c r="F98" s="267">
        <v>8.93</v>
      </c>
    </row>
    <row r="99" spans="2:20" ht="16.5" thickBot="1">
      <c r="B99" s="266"/>
      <c r="C99" s="243"/>
      <c r="D99" s="243"/>
      <c r="E99" s="243"/>
      <c r="F99" s="267"/>
      <c r="J99" s="461" t="str">
        <f>"IJG Namibia ALBI  -Weights [%] as at "&amp;TEXT(Map!$N$16,"mmmm  yyyy")</f>
        <v>IJG Namibia ALBI  -Weights [%] as at September  2020</v>
      </c>
      <c r="K99" s="462"/>
      <c r="L99" s="462"/>
      <c r="M99" s="462"/>
      <c r="N99" s="463"/>
      <c r="P99" s="464" t="str">
        <f>"IJG Namibia ALBI  -Rate Duration (years) as at "&amp;TEXT(Map!$N$16,"mmmm  yyyy")</f>
        <v>IJG Namibia ALBI  -Rate Duration (years) as at September  2020</v>
      </c>
      <c r="Q99" s="465"/>
      <c r="R99" s="465"/>
      <c r="S99" s="465"/>
      <c r="T99" s="466"/>
    </row>
    <row r="100" spans="2:20" ht="16.5" thickBot="1">
      <c r="B100" s="263" t="s">
        <v>150</v>
      </c>
      <c r="C100" s="264" t="s">
        <v>150</v>
      </c>
      <c r="D100" s="264" t="s">
        <v>150</v>
      </c>
      <c r="E100" s="264" t="s">
        <v>150</v>
      </c>
      <c r="F100" s="265"/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5.8150000000000004</v>
      </c>
      <c r="C101" s="243">
        <v>5.8650000000000002</v>
      </c>
      <c r="D101" s="243">
        <v>6.3150000000000004</v>
      </c>
      <c r="E101" s="243">
        <v>8.25</v>
      </c>
      <c r="F101" s="267"/>
      <c r="J101" s="263" t="s">
        <v>119</v>
      </c>
      <c r="K101" s="264" t="s">
        <v>119</v>
      </c>
      <c r="L101" s="264" t="s">
        <v>119</v>
      </c>
      <c r="M101" s="264" t="s">
        <v>89</v>
      </c>
      <c r="N101" s="265" t="s">
        <v>89</v>
      </c>
      <c r="P101" s="263" t="s">
        <v>119</v>
      </c>
      <c r="Q101" s="264" t="s">
        <v>119</v>
      </c>
      <c r="R101" s="264" t="s">
        <v>119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9.8386943860191582</v>
      </c>
      <c r="K102" s="243">
        <v>9.7719144506042692</v>
      </c>
      <c r="L102" s="243">
        <v>10.301968914141399</v>
      </c>
      <c r="M102" s="243">
        <v>3.7093451242132489</v>
      </c>
      <c r="N102" s="267">
        <v>5.4270147306531795</v>
      </c>
      <c r="P102" s="266">
        <v>1.2003784786682399</v>
      </c>
      <c r="Q102" s="243">
        <v>1.2789703624742399</v>
      </c>
      <c r="R102" s="243">
        <v>1.3815585830986863</v>
      </c>
      <c r="S102" s="243">
        <v>1.3764872792941434</v>
      </c>
      <c r="T102" s="267">
        <v>1.7877158417348542</v>
      </c>
    </row>
    <row r="103" spans="2:20" ht="15.75">
      <c r="B103" s="263"/>
      <c r="C103" s="264"/>
      <c r="D103" s="264"/>
      <c r="E103" s="264"/>
      <c r="F103" s="265" t="s">
        <v>151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/>
      <c r="F104" s="267">
        <v>7.5870000000000006</v>
      </c>
      <c r="J104" s="263" t="s">
        <v>140</v>
      </c>
      <c r="K104" s="264" t="s">
        <v>140</v>
      </c>
      <c r="L104" s="264" t="s">
        <v>75</v>
      </c>
      <c r="M104" s="264" t="s">
        <v>119</v>
      </c>
      <c r="N104" s="265" t="s">
        <v>119</v>
      </c>
      <c r="O104" s="248"/>
      <c r="P104" s="263" t="s">
        <v>140</v>
      </c>
      <c r="Q104" s="264" t="s">
        <v>140</v>
      </c>
      <c r="R104" s="264" t="s">
        <v>75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9.7414746567353525</v>
      </c>
      <c r="K105" s="243">
        <v>9.8647850087233788</v>
      </c>
      <c r="L105" s="243">
        <v>13.691092993008116</v>
      </c>
      <c r="M105" s="243">
        <v>11.67469784960238</v>
      </c>
      <c r="N105" s="267">
        <v>11.21894192315969</v>
      </c>
      <c r="P105" s="266">
        <v>2.5870448720519561</v>
      </c>
      <c r="Q105" s="243">
        <v>2.6640755378345409</v>
      </c>
      <c r="R105" s="243">
        <v>3.3930959259716431</v>
      </c>
      <c r="S105" s="243">
        <v>1.6063059910678932</v>
      </c>
      <c r="T105" s="267">
        <v>2.008815976251205</v>
      </c>
    </row>
    <row r="106" spans="2:20" ht="15.75">
      <c r="B106" s="263"/>
      <c r="C106" s="264"/>
      <c r="D106" s="264" t="s">
        <v>152</v>
      </c>
      <c r="E106" s="264" t="s">
        <v>152</v>
      </c>
      <c r="F106" s="265" t="s">
        <v>152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/>
      <c r="C107" s="243"/>
      <c r="D107" s="243">
        <v>6.0149999999999997</v>
      </c>
      <c r="E107" s="243">
        <v>8.9049999999999994</v>
      </c>
      <c r="F107" s="267">
        <v>9.0370000000000008</v>
      </c>
      <c r="J107" s="263" t="s">
        <v>75</v>
      </c>
      <c r="K107" s="264" t="s">
        <v>75</v>
      </c>
      <c r="L107" s="264" t="s">
        <v>112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112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13.132795788588854</v>
      </c>
      <c r="K108" s="243">
        <v>13.582051592504921</v>
      </c>
      <c r="L108" s="243">
        <v>12.323612312821174</v>
      </c>
      <c r="M108" s="243">
        <v>14.198478020601202</v>
      </c>
      <c r="N108" s="267">
        <v>14.358514178132713</v>
      </c>
      <c r="P108" s="266">
        <v>3.1693607871575029</v>
      </c>
      <c r="Q108" s="243">
        <v>3.2428104128608406</v>
      </c>
      <c r="R108" s="243">
        <v>3.8224452506986983</v>
      </c>
      <c r="S108" s="243">
        <v>3.3907244801587475</v>
      </c>
      <c r="T108" s="267">
        <v>3.7318793130205306</v>
      </c>
    </row>
    <row r="109" spans="2:20" ht="15.75">
      <c r="B109" s="263" t="s">
        <v>153</v>
      </c>
      <c r="C109" s="264" t="s">
        <v>153</v>
      </c>
      <c r="D109" s="264" t="s">
        <v>153</v>
      </c>
      <c r="E109" s="264" t="s">
        <v>153</v>
      </c>
      <c r="F109" s="265" t="s">
        <v>153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5.5649999999999995</v>
      </c>
      <c r="C110" s="243">
        <v>5.7049999999999992</v>
      </c>
      <c r="D110" s="243">
        <v>6.4649999999999999</v>
      </c>
      <c r="E110" s="243">
        <v>8.4749999999999996</v>
      </c>
      <c r="F110" s="267">
        <v>8.75</v>
      </c>
      <c r="J110" s="263" t="s">
        <v>112</v>
      </c>
      <c r="K110" s="264" t="s">
        <v>112</v>
      </c>
      <c r="L110" s="264" t="s">
        <v>90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90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11.997327630512524</v>
      </c>
      <c r="K111" s="243">
        <v>12.337289574059923</v>
      </c>
      <c r="L111" s="243">
        <v>13.945054834786438</v>
      </c>
      <c r="M111" s="243">
        <v>12.658690396359795</v>
      </c>
      <c r="N111" s="267">
        <v>12.797350655491163</v>
      </c>
      <c r="P111" s="266">
        <v>3.6025691920348648</v>
      </c>
      <c r="Q111" s="243">
        <v>3.6765452063971718</v>
      </c>
      <c r="R111" s="243">
        <v>4.835006945099062</v>
      </c>
      <c r="S111" s="243">
        <v>3.8106993838136134</v>
      </c>
      <c r="T111" s="267">
        <v>4.1639634022760923</v>
      </c>
    </row>
    <row r="112" spans="2:20" ht="15.75">
      <c r="B112" s="263" t="s">
        <v>154</v>
      </c>
      <c r="C112" s="264" t="s">
        <v>154</v>
      </c>
      <c r="D112" s="264" t="s">
        <v>154</v>
      </c>
      <c r="E112" s="264" t="s">
        <v>154</v>
      </c>
      <c r="F112" s="274" t="s">
        <v>154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5.7149999999999999</v>
      </c>
      <c r="C113" s="243">
        <v>5.8549999999999995</v>
      </c>
      <c r="D113" s="243">
        <v>6.6150000000000002</v>
      </c>
      <c r="E113" s="243">
        <v>8.625</v>
      </c>
      <c r="F113" s="267">
        <v>8.8999999999999986</v>
      </c>
      <c r="J113" s="263" t="s">
        <v>90</v>
      </c>
      <c r="K113" s="264" t="s">
        <v>90</v>
      </c>
      <c r="L113" s="264" t="s">
        <v>91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91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13.325907605614676</v>
      </c>
      <c r="K114" s="243">
        <v>13.140076994879854</v>
      </c>
      <c r="L114" s="243">
        <v>11.072658264821062</v>
      </c>
      <c r="M114" s="243">
        <v>13.910896032493905</v>
      </c>
      <c r="N114" s="267">
        <v>12.288734310052696</v>
      </c>
      <c r="P114" s="266">
        <v>4.7817641883175961</v>
      </c>
      <c r="Q114" s="243">
        <v>4.8682206331424407</v>
      </c>
      <c r="R114" s="243">
        <v>6.1019049720311411</v>
      </c>
      <c r="S114" s="243">
        <v>4.8988148263631217</v>
      </c>
      <c r="T114" s="267">
        <v>5.2726406899506291</v>
      </c>
    </row>
    <row r="115" spans="2:20" ht="15.75">
      <c r="B115" s="263" t="s">
        <v>155</v>
      </c>
      <c r="C115" s="264" t="s">
        <v>155</v>
      </c>
      <c r="D115" s="264" t="s">
        <v>155</v>
      </c>
      <c r="E115" s="264" t="s">
        <v>155</v>
      </c>
      <c r="F115" s="274" t="s">
        <v>155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6.3650000000000002</v>
      </c>
      <c r="C116" s="243">
        <v>6.4149999999999991</v>
      </c>
      <c r="D116" s="243">
        <v>6.8650000000000002</v>
      </c>
      <c r="E116" s="243">
        <v>8.8000000000000007</v>
      </c>
      <c r="F116" s="267">
        <v>9.2799999999999994</v>
      </c>
      <c r="J116" s="263" t="s">
        <v>91</v>
      </c>
      <c r="K116" s="264" t="s">
        <v>91</v>
      </c>
      <c r="L116" s="264" t="s">
        <v>113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113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10.841022352921645</v>
      </c>
      <c r="K117" s="243">
        <v>10.520058977390857</v>
      </c>
      <c r="L117" s="243">
        <v>9.3829641907892611</v>
      </c>
      <c r="M117" s="243">
        <v>10.837904614306556</v>
      </c>
      <c r="N117" s="267">
        <v>10.018204306489938</v>
      </c>
      <c r="P117" s="266">
        <v>6.1499121207654062</v>
      </c>
      <c r="Q117" s="243">
        <v>6.2476842608548138</v>
      </c>
      <c r="R117" s="243">
        <v>6.7675808496794856</v>
      </c>
      <c r="S117" s="243">
        <v>6.0758986903312868</v>
      </c>
      <c r="T117" s="267">
        <v>6.5613210647409135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114</v>
      </c>
      <c r="M119" s="264" t="s">
        <v>113</v>
      </c>
      <c r="N119" s="265" t="s">
        <v>113</v>
      </c>
      <c r="O119" s="248"/>
      <c r="P119" s="263" t="s">
        <v>113</v>
      </c>
      <c r="Q119" s="264" t="s">
        <v>113</v>
      </c>
      <c r="R119" s="264" t="s">
        <v>114</v>
      </c>
      <c r="S119" s="264" t="s">
        <v>113</v>
      </c>
      <c r="T119" s="265" t="s">
        <v>113</v>
      </c>
    </row>
    <row r="120" spans="2:20" ht="15.75">
      <c r="J120" s="266">
        <v>8.6164876050550667</v>
      </c>
      <c r="K120" s="243">
        <v>8.8200729138165617</v>
      </c>
      <c r="L120" s="243">
        <v>7.4513068375477625</v>
      </c>
      <c r="M120" s="243">
        <v>8.3253040319622489</v>
      </c>
      <c r="N120" s="267">
        <v>8.2909066644193974</v>
      </c>
      <c r="P120" s="266">
        <v>6.4962503392805653</v>
      </c>
      <c r="Q120" s="243">
        <v>6.5999894708446538</v>
      </c>
      <c r="R120" s="243">
        <v>6.9299888184409486</v>
      </c>
      <c r="S120" s="243">
        <v>6.188020408353208</v>
      </c>
      <c r="T120" s="267">
        <v>6.8708781629475704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115</v>
      </c>
      <c r="M122" s="264" t="s">
        <v>114</v>
      </c>
      <c r="N122" s="265" t="s">
        <v>114</v>
      </c>
      <c r="O122" s="248"/>
      <c r="P122" s="263" t="s">
        <v>114</v>
      </c>
      <c r="Q122" s="264" t="s">
        <v>114</v>
      </c>
      <c r="R122" s="264" t="s">
        <v>115</v>
      </c>
      <c r="S122" s="264" t="s">
        <v>114</v>
      </c>
      <c r="T122" s="265" t="s">
        <v>114</v>
      </c>
    </row>
    <row r="123" spans="2:20" ht="15.75">
      <c r="J123" s="266">
        <v>7.3519540860033334</v>
      </c>
      <c r="K123" s="243">
        <v>7.0560187620483301</v>
      </c>
      <c r="L123" s="243">
        <v>6.1658608216060005</v>
      </c>
      <c r="M123" s="243">
        <v>7.4501452476067413</v>
      </c>
      <c r="N123" s="267">
        <v>7.5094573067532613</v>
      </c>
      <c r="P123" s="266">
        <v>7.044841260747452</v>
      </c>
      <c r="Q123" s="243">
        <v>7.1581322096894562</v>
      </c>
      <c r="R123" s="243">
        <v>7.0661369003462413</v>
      </c>
      <c r="S123" s="243">
        <v>6.7883320541080439</v>
      </c>
      <c r="T123" s="267">
        <v>7.625183601472294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116</v>
      </c>
      <c r="M125" s="264" t="s">
        <v>115</v>
      </c>
      <c r="N125" s="265" t="s">
        <v>115</v>
      </c>
      <c r="O125" s="248"/>
      <c r="P125" s="263" t="s">
        <v>115</v>
      </c>
      <c r="Q125" s="264" t="s">
        <v>115</v>
      </c>
      <c r="R125" s="264" t="s">
        <v>116</v>
      </c>
      <c r="S125" s="264" t="s">
        <v>115</v>
      </c>
      <c r="T125" s="265" t="s">
        <v>115</v>
      </c>
    </row>
    <row r="126" spans="2:20" ht="15.75">
      <c r="J126" s="266">
        <v>6.0736997292934491</v>
      </c>
      <c r="K126" s="243">
        <v>5.7527691060627602</v>
      </c>
      <c r="L126" s="243">
        <v>6.6947734771523395</v>
      </c>
      <c r="M126" s="243">
        <v>6.366278602537637</v>
      </c>
      <c r="N126" s="267">
        <v>6.5040518741270148</v>
      </c>
      <c r="P126" s="266">
        <v>7.1999200556075893</v>
      </c>
      <c r="Q126" s="243">
        <v>7.2955368589890499</v>
      </c>
      <c r="R126" s="243">
        <v>7.3805028231435621</v>
      </c>
      <c r="S126" s="243">
        <v>6.9513225045463862</v>
      </c>
      <c r="T126" s="267">
        <v>7.923451048679552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120</v>
      </c>
      <c r="M128" s="264" t="s">
        <v>116</v>
      </c>
      <c r="N128" s="265" t="s">
        <v>116</v>
      </c>
      <c r="O128" s="248"/>
      <c r="P128" s="263" t="s">
        <v>116</v>
      </c>
      <c r="Q128" s="264" t="s">
        <v>116</v>
      </c>
      <c r="R128" s="264" t="s">
        <v>120</v>
      </c>
      <c r="S128" s="264" t="s">
        <v>116</v>
      </c>
      <c r="T128" s="265" t="s">
        <v>116</v>
      </c>
    </row>
    <row r="129" spans="10:20" ht="15.75">
      <c r="J129" s="266">
        <v>5.9903748218498745</v>
      </c>
      <c r="K129" s="243">
        <v>6.0699958573124615</v>
      </c>
      <c r="L129" s="243">
        <v>5.2750159373779946</v>
      </c>
      <c r="M129" s="243">
        <v>6.7869158233982425</v>
      </c>
      <c r="N129" s="267">
        <v>7.1276620163770055</v>
      </c>
      <c r="P129" s="266">
        <v>6.9352314117272567</v>
      </c>
      <c r="Q129" s="243">
        <v>7.0808514724676908</v>
      </c>
      <c r="R129" s="243">
        <v>7.0223542832884531</v>
      </c>
      <c r="S129" s="243">
        <v>6.8967961560360465</v>
      </c>
      <c r="T129" s="267">
        <v>7.8637890112854132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148</v>
      </c>
      <c r="K131" s="264" t="s">
        <v>148</v>
      </c>
      <c r="L131" s="264" t="s">
        <v>148</v>
      </c>
      <c r="M131" s="264" t="s">
        <v>148</v>
      </c>
      <c r="N131" s="265" t="s">
        <v>148</v>
      </c>
      <c r="O131" s="248"/>
      <c r="P131" s="263" t="s">
        <v>148</v>
      </c>
      <c r="Q131" s="264" t="s">
        <v>148</v>
      </c>
      <c r="R131" s="264" t="s">
        <v>148</v>
      </c>
      <c r="S131" s="264" t="s">
        <v>148</v>
      </c>
      <c r="T131" s="265" t="s">
        <v>148</v>
      </c>
    </row>
    <row r="132" spans="10:20" ht="15.75">
      <c r="J132" s="266">
        <v>0.84585077704477063</v>
      </c>
      <c r="K132" s="243">
        <v>0.8401031505570884</v>
      </c>
      <c r="L132" s="243">
        <v>0.93253164118466503</v>
      </c>
      <c r="M132" s="243">
        <v>1.0481961099815773</v>
      </c>
      <c r="N132" s="267">
        <v>1.0022837408144007</v>
      </c>
      <c r="P132" s="266">
        <v>1.8689441704479894</v>
      </c>
      <c r="Q132" s="243">
        <v>1.9474657474782</v>
      </c>
      <c r="R132" s="243">
        <v>2.1051667720229519</v>
      </c>
      <c r="S132" s="243">
        <v>2.2185162509867902</v>
      </c>
      <c r="T132" s="267">
        <v>2.5723541073185845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149</v>
      </c>
      <c r="K134" s="264" t="s">
        <v>149</v>
      </c>
      <c r="L134" s="264" t="s">
        <v>149</v>
      </c>
      <c r="M134" s="264" t="s">
        <v>149</v>
      </c>
      <c r="N134" s="265" t="s">
        <v>149</v>
      </c>
      <c r="O134" s="248"/>
      <c r="P134" s="263" t="s">
        <v>149</v>
      </c>
      <c r="Q134" s="264" t="s">
        <v>149</v>
      </c>
      <c r="R134" s="264" t="s">
        <v>149</v>
      </c>
      <c r="S134" s="264" t="s">
        <v>149</v>
      </c>
      <c r="T134" s="265" t="s">
        <v>149</v>
      </c>
    </row>
    <row r="135" spans="10:20" ht="15.75">
      <c r="J135" s="266">
        <v>0.91427577593380471</v>
      </c>
      <c r="K135" s="243">
        <v>0.90816663380076434</v>
      </c>
      <c r="L135" s="243">
        <v>1.0542121441741257</v>
      </c>
      <c r="M135" s="243">
        <v>1.1355943106234647</v>
      </c>
      <c r="N135" s="267">
        <v>1.0852359705893568</v>
      </c>
      <c r="P135" s="266">
        <v>1.7044749687811405</v>
      </c>
      <c r="Q135" s="243">
        <v>1.7831208631490172</v>
      </c>
      <c r="R135" s="243">
        <v>1.8651539660792582</v>
      </c>
      <c r="S135" s="243">
        <v>2.0827645844959539</v>
      </c>
      <c r="T135" s="267">
        <v>2.4559650306424818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150</v>
      </c>
      <c r="K137" s="264" t="s">
        <v>150</v>
      </c>
      <c r="L137" s="264" t="s">
        <v>150</v>
      </c>
      <c r="M137" s="264" t="s">
        <v>150</v>
      </c>
      <c r="N137" s="265"/>
      <c r="O137" s="248"/>
      <c r="P137" s="263" t="s">
        <v>150</v>
      </c>
      <c r="Q137" s="264" t="s">
        <v>150</v>
      </c>
      <c r="R137" s="264" t="s">
        <v>150</v>
      </c>
      <c r="S137" s="264" t="s">
        <v>150</v>
      </c>
      <c r="T137" s="265"/>
    </row>
    <row r="138" spans="10:20" ht="15.75">
      <c r="J138" s="415">
        <v>0.15977907880197656</v>
      </c>
      <c r="K138" s="243">
        <v>0.15866217096831814</v>
      </c>
      <c r="L138" s="243">
        <v>0.18276988898566121</v>
      </c>
      <c r="M138" s="243">
        <v>0.19363827664595046</v>
      </c>
      <c r="N138" s="267"/>
      <c r="P138" s="266">
        <v>2.63691563371933</v>
      </c>
      <c r="Q138" s="243">
        <v>2.6126860899965703</v>
      </c>
      <c r="R138" s="243">
        <v>2.7673150121244183</v>
      </c>
      <c r="S138" s="243">
        <v>2.966154836633585</v>
      </c>
      <c r="T138" s="267"/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/>
      <c r="N140" s="265" t="s">
        <v>151</v>
      </c>
      <c r="O140" s="248"/>
      <c r="P140" s="263"/>
      <c r="Q140" s="264"/>
      <c r="R140" s="264"/>
      <c r="S140" s="264"/>
      <c r="T140" s="265" t="s">
        <v>151</v>
      </c>
    </row>
    <row r="141" spans="10:20" ht="15.75">
      <c r="J141" s="266"/>
      <c r="K141" s="243"/>
      <c r="L141" s="243"/>
      <c r="M141" s="243"/>
      <c r="N141" s="267">
        <v>0.73363675534600958</v>
      </c>
      <c r="P141" s="266"/>
      <c r="Q141" s="243"/>
      <c r="R141" s="243"/>
      <c r="S141" s="243"/>
      <c r="T141" s="267">
        <v>1.3302184341793817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/>
      <c r="K143" s="264"/>
      <c r="L143" s="264" t="s">
        <v>152</v>
      </c>
      <c r="M143" s="264" t="s">
        <v>152</v>
      </c>
      <c r="N143" s="265" t="s">
        <v>152</v>
      </c>
      <c r="O143" s="248"/>
      <c r="P143" s="263"/>
      <c r="Q143" s="264"/>
      <c r="R143" s="264" t="s">
        <v>152</v>
      </c>
      <c r="S143" s="264" t="s">
        <v>152</v>
      </c>
      <c r="T143" s="265" t="s">
        <v>152</v>
      </c>
    </row>
    <row r="144" spans="10:20" ht="15.75">
      <c r="J144" s="266"/>
      <c r="K144" s="243"/>
      <c r="L144" s="243">
        <v>0.21823928892608377</v>
      </c>
      <c r="M144" s="243">
        <v>0.23518865486501292</v>
      </c>
      <c r="N144" s="267">
        <v>0.22482897570718063</v>
      </c>
      <c r="P144" s="266"/>
      <c r="Q144" s="243"/>
      <c r="R144" s="243">
        <v>1.2016689136806968</v>
      </c>
      <c r="S144" s="243">
        <v>1.3695479640211516</v>
      </c>
      <c r="T144" s="267">
        <v>1.7779567854120655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153</v>
      </c>
      <c r="K146" s="264" t="s">
        <v>153</v>
      </c>
      <c r="L146" s="264" t="s">
        <v>153</v>
      </c>
      <c r="M146" s="264" t="s">
        <v>153</v>
      </c>
      <c r="N146" s="265" t="s">
        <v>153</v>
      </c>
      <c r="O146" s="248"/>
      <c r="P146" s="263" t="s">
        <v>153</v>
      </c>
      <c r="Q146" s="264" t="s">
        <v>153</v>
      </c>
      <c r="R146" s="264" t="s">
        <v>153</v>
      </c>
      <c r="S146" s="264" t="s">
        <v>153</v>
      </c>
      <c r="T146" s="265" t="s">
        <v>153</v>
      </c>
    </row>
    <row r="147" spans="10:20" ht="15.75">
      <c r="J147" s="266">
        <v>0.48199257913196603</v>
      </c>
      <c r="K147" s="243">
        <v>0.47865409231981954</v>
      </c>
      <c r="L147" s="243">
        <v>0.53174385725867168</v>
      </c>
      <c r="M147" s="243">
        <v>0.60898089784596665</v>
      </c>
      <c r="N147" s="267">
        <v>0.58815250063807456</v>
      </c>
      <c r="P147" s="266">
        <v>0.98849792181064911</v>
      </c>
      <c r="Q147" s="243">
        <v>1.0670140521126024</v>
      </c>
      <c r="R147" s="243">
        <v>1.2258995703140565</v>
      </c>
      <c r="S147" s="243">
        <v>1.3846318209702242</v>
      </c>
      <c r="T147" s="267">
        <v>1.776990271764993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154</v>
      </c>
      <c r="K149" s="264" t="s">
        <v>154</v>
      </c>
      <c r="L149" s="264" t="s">
        <v>154</v>
      </c>
      <c r="M149" s="264" t="s">
        <v>154</v>
      </c>
      <c r="N149" s="265" t="s">
        <v>154</v>
      </c>
      <c r="O149" s="248"/>
      <c r="P149" s="263" t="s">
        <v>154</v>
      </c>
      <c r="Q149" s="264" t="s">
        <v>154</v>
      </c>
      <c r="R149" s="264" t="s">
        <v>154</v>
      </c>
      <c r="S149" s="264" t="s">
        <v>154</v>
      </c>
      <c r="T149" s="265" t="s">
        <v>154</v>
      </c>
    </row>
    <row r="150" spans="10:20" ht="15.75">
      <c r="J150" s="266">
        <v>0.33056716817720683</v>
      </c>
      <c r="K150" s="243">
        <v>0.34402847145056664</v>
      </c>
      <c r="L150" s="243">
        <v>0.38112652639906336</v>
      </c>
      <c r="M150" s="243">
        <v>0.4124192933484731</v>
      </c>
      <c r="N150" s="267">
        <v>0.39740696318804569</v>
      </c>
      <c r="P150" s="266">
        <v>1.3873769079310188</v>
      </c>
      <c r="Q150" s="243">
        <v>1.4011124687347367</v>
      </c>
      <c r="R150" s="243">
        <v>1.558027010621323</v>
      </c>
      <c r="S150" s="243">
        <v>1.7773956028533038</v>
      </c>
      <c r="T150" s="267">
        <v>2.1704327974424631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155</v>
      </c>
      <c r="K152" s="237" t="s">
        <v>155</v>
      </c>
      <c r="L152" s="237" t="s">
        <v>155</v>
      </c>
      <c r="M152" s="237" t="s">
        <v>155</v>
      </c>
      <c r="N152" s="238" t="s">
        <v>155</v>
      </c>
      <c r="O152" s="248"/>
      <c r="P152" s="236" t="s">
        <v>155</v>
      </c>
      <c r="Q152" s="237" t="s">
        <v>155</v>
      </c>
      <c r="R152" s="237" t="s">
        <v>155</v>
      </c>
      <c r="S152" s="237" t="s">
        <v>155</v>
      </c>
      <c r="T152" s="238" t="s">
        <v>155</v>
      </c>
    </row>
    <row r="153" spans="10:20" ht="15.75">
      <c r="J153" s="266">
        <v>0.3577959583163392</v>
      </c>
      <c r="K153" s="243">
        <v>0.35535224350013112</v>
      </c>
      <c r="L153" s="243">
        <v>0.39506806902017533</v>
      </c>
      <c r="M153" s="243">
        <v>0.44732671360760284</v>
      </c>
      <c r="N153" s="267">
        <v>0.4276171280608852</v>
      </c>
      <c r="P153" s="266">
        <v>1.39260056683516</v>
      </c>
      <c r="Q153" s="243">
        <v>1.4716198272088861</v>
      </c>
      <c r="R153" s="243">
        <v>1.6316272172248085</v>
      </c>
      <c r="S153" s="243">
        <v>1.771576031017434</v>
      </c>
      <c r="T153" s="267">
        <v>2.1450844352288687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September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September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219.23836132593962</v>
      </c>
      <c r="D6" s="290">
        <v>218.34254715965497</v>
      </c>
      <c r="E6" s="290">
        <v>216.37770139127022</v>
      </c>
      <c r="F6" s="290">
        <v>213.0976698939192</v>
      </c>
      <c r="G6" s="291">
        <v>205.88649989927521</v>
      </c>
      <c r="I6" s="292" t="s">
        <v>38</v>
      </c>
      <c r="J6" s="293">
        <v>0.41027925062613324</v>
      </c>
      <c r="K6" s="293">
        <v>1.322067808409022</v>
      </c>
      <c r="L6" s="293">
        <v>2.8816323684239586</v>
      </c>
      <c r="M6" s="293">
        <v>6.4850592113598893</v>
      </c>
      <c r="N6" s="293">
        <v>4.6372699777650572</v>
      </c>
      <c r="O6" s="293">
        <v>7.3295356603404693</v>
      </c>
      <c r="P6" s="294">
        <v>7.5199075863813913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184.65960383944514</v>
      </c>
      <c r="D8" s="290">
        <v>184.22938502484857</v>
      </c>
      <c r="E8" s="290">
        <v>183.34947214426134</v>
      </c>
      <c r="F8" s="290">
        <v>181.71653615628605</v>
      </c>
      <c r="G8" s="291">
        <v>176.79784636777748</v>
      </c>
      <c r="I8" s="292" t="s">
        <v>39</v>
      </c>
      <c r="J8" s="293">
        <v>0.23352344933385005</v>
      </c>
      <c r="K8" s="293">
        <v>0.71455438614678179</v>
      </c>
      <c r="L8" s="293">
        <v>1.6195926608615796</v>
      </c>
      <c r="M8" s="293">
        <v>4.4467495691737691</v>
      </c>
      <c r="N8" s="293">
        <v>3.0120159110567535</v>
      </c>
      <c r="O8" s="293">
        <v>5.3358878015062228</v>
      </c>
      <c r="P8" s="294">
        <v>5.4140884112608312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210.02736274836414</v>
      </c>
      <c r="D10" s="290">
        <v>209.3862013023593</v>
      </c>
      <c r="E10" s="290">
        <v>207.91297597804652</v>
      </c>
      <c r="F10" s="290">
        <v>205.00507189639083</v>
      </c>
      <c r="G10" s="291">
        <v>198.30100644884627</v>
      </c>
      <c r="I10" s="292" t="s">
        <v>40</v>
      </c>
      <c r="J10" s="293">
        <v>0.30620998041748226</v>
      </c>
      <c r="K10" s="293">
        <v>1.0169575806278086</v>
      </c>
      <c r="L10" s="293">
        <v>2.4498373652489747</v>
      </c>
      <c r="M10" s="293">
        <v>5.9134123974014186</v>
      </c>
      <c r="N10" s="293">
        <v>4.1452544380952583</v>
      </c>
      <c r="O10" s="293">
        <v>6.8379748512455985</v>
      </c>
      <c r="P10" s="294">
        <v>8.1492530598898725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219.91085979201924</v>
      </c>
      <c r="D12" s="290">
        <v>219.09174464237512</v>
      </c>
      <c r="E12" s="290">
        <v>217.11270351196583</v>
      </c>
      <c r="F12" s="290">
        <v>213.6562658212122</v>
      </c>
      <c r="G12" s="291">
        <v>206.36314085621942</v>
      </c>
      <c r="I12" s="292" t="s">
        <v>41</v>
      </c>
      <c r="J12" s="293">
        <v>0.37386855948460251</v>
      </c>
      <c r="K12" s="293">
        <v>1.2888035728868319</v>
      </c>
      <c r="L12" s="293">
        <v>2.9274095691819824</v>
      </c>
      <c r="M12" s="293">
        <v>6.5649896970888744</v>
      </c>
      <c r="N12" s="293">
        <v>4.7035017891273068</v>
      </c>
      <c r="O12" s="293">
        <v>8.4851872904926573</v>
      </c>
      <c r="P12" s="294">
        <v>8.0556927502397624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230.62487695343447</v>
      </c>
      <c r="D14" s="290">
        <v>229.47840526511899</v>
      </c>
      <c r="E14" s="290">
        <v>226.96679288089172</v>
      </c>
      <c r="F14" s="290">
        <v>222.97805317447538</v>
      </c>
      <c r="G14" s="291">
        <v>214.62649518869316</v>
      </c>
      <c r="I14" s="292" t="s">
        <v>53</v>
      </c>
      <c r="J14" s="293">
        <v>0.49959894352191725</v>
      </c>
      <c r="K14" s="293">
        <v>1.6117265552861859</v>
      </c>
      <c r="L14" s="293">
        <v>3.4294064685261194</v>
      </c>
      <c r="M14" s="293">
        <v>7.4540572219082391</v>
      </c>
      <c r="N14" s="293">
        <v>5.3868925423412151</v>
      </c>
      <c r="O14" s="293">
        <v>9.0481983603623473</v>
      </c>
      <c r="P14" s="294">
        <v>8.5888683778497352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219.91642716958324</v>
      </c>
      <c r="D16" s="290">
        <v>218.96914177894587</v>
      </c>
      <c r="E16" s="290">
        <v>216.88187800791195</v>
      </c>
      <c r="F16" s="290">
        <v>213.43373274541844</v>
      </c>
      <c r="G16" s="291">
        <v>205.90166987820643</v>
      </c>
      <c r="I16" s="292" t="s">
        <v>54</v>
      </c>
      <c r="J16" s="293">
        <v>0.43261136383943022</v>
      </c>
      <c r="K16" s="293">
        <v>1.3991713782377957</v>
      </c>
      <c r="L16" s="293">
        <v>3.0373335745841556</v>
      </c>
      <c r="M16" s="293">
        <v>6.8065292038023362</v>
      </c>
      <c r="N16" s="293">
        <v>4.8750764098926647</v>
      </c>
      <c r="O16" s="293">
        <v>6.3623540939877099</v>
      </c>
      <c r="P16" s="294">
        <v>7.1348566049989737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220.33000998807816</v>
      </c>
      <c r="D18" s="290">
        <v>219.57250958964789</v>
      </c>
      <c r="E18" s="290">
        <v>217.84895815803173</v>
      </c>
      <c r="F18" s="290">
        <v>214.28004362119486</v>
      </c>
      <c r="G18" s="291">
        <v>206.66647196956785</v>
      </c>
      <c r="I18" s="292" t="s">
        <v>43</v>
      </c>
      <c r="J18" s="293">
        <v>0.34498872370039013</v>
      </c>
      <c r="K18" s="293">
        <v>1.1388862499156938</v>
      </c>
      <c r="L18" s="293">
        <v>2.8233923535961436</v>
      </c>
      <c r="M18" s="293">
        <v>6.6113955922769696</v>
      </c>
      <c r="N18" s="293">
        <v>4.7234059861569255</v>
      </c>
      <c r="O18" s="293">
        <v>7.4450932767775813</v>
      </c>
      <c r="P18" s="294">
        <v>7.6715961570485325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226.79947838946785</v>
      </c>
      <c r="D20" s="290">
        <v>225.84791869062701</v>
      </c>
      <c r="E20" s="290">
        <v>223.59650783347959</v>
      </c>
      <c r="F20" s="290">
        <v>219.72464799424966</v>
      </c>
      <c r="G20" s="291">
        <v>211.82757056911558</v>
      </c>
      <c r="I20" s="292" t="s">
        <v>44</v>
      </c>
      <c r="J20" s="293">
        <v>0.42132763691495878</v>
      </c>
      <c r="K20" s="293">
        <v>1.4324778982566233</v>
      </c>
      <c r="L20" s="293">
        <v>3.2198619771612202</v>
      </c>
      <c r="M20" s="293">
        <v>7.0679693772285335</v>
      </c>
      <c r="N20" s="293">
        <v>5.1086069786869581</v>
      </c>
      <c r="O20" s="293">
        <v>7.7886625698124989</v>
      </c>
      <c r="P20" s="294">
        <v>7.9979712447092677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224.87455472748678</v>
      </c>
      <c r="D22" s="290">
        <v>223.90266490692767</v>
      </c>
      <c r="E22" s="290">
        <v>221.8446528634893</v>
      </c>
      <c r="F22" s="290">
        <v>218.62316514222786</v>
      </c>
      <c r="G22" s="291">
        <v>211.5538874204008</v>
      </c>
      <c r="I22" s="292" t="s">
        <v>45</v>
      </c>
      <c r="J22" s="293">
        <v>0.43406800046936755</v>
      </c>
      <c r="K22" s="293">
        <v>1.365776377698813</v>
      </c>
      <c r="L22" s="293">
        <v>2.8594360442965927</v>
      </c>
      <c r="M22" s="293">
        <v>6.2965835653093327</v>
      </c>
      <c r="N22" s="293">
        <v>4.5139912642017554</v>
      </c>
      <c r="O22" s="293">
        <v>7.3563435092991902</v>
      </c>
      <c r="P22" s="294">
        <v>7.6509590191667032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218.84472298664602</v>
      </c>
      <c r="D24" s="301">
        <v>217.98181973241412</v>
      </c>
      <c r="E24" s="301">
        <v>216.09729407393425</v>
      </c>
      <c r="F24" s="301">
        <v>212.92997862717579</v>
      </c>
      <c r="G24" s="302">
        <v>205.93805466685032</v>
      </c>
      <c r="I24" s="303" t="s">
        <v>55</v>
      </c>
      <c r="J24" s="304">
        <v>0.39586019388735405</v>
      </c>
      <c r="K24" s="304">
        <v>1.2713851529171816</v>
      </c>
      <c r="L24" s="304">
        <v>2.7777884530888475</v>
      </c>
      <c r="M24" s="304">
        <v>6.2672575696002708</v>
      </c>
      <c r="N24" s="304">
        <v>4.4789667058932725</v>
      </c>
      <c r="O24" s="304">
        <v>7.2032255856878225</v>
      </c>
      <c r="P24" s="305">
        <v>7.4370721983820332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September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September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215.97759036361944</v>
      </c>
      <c r="D29" s="290">
        <v>215.314169349054</v>
      </c>
      <c r="E29" s="290">
        <v>213.83736293068009</v>
      </c>
      <c r="F29" s="290">
        <v>211.34537199030876</v>
      </c>
      <c r="G29" s="291">
        <v>204.43179316644049</v>
      </c>
      <c r="I29" s="314" t="s">
        <v>38</v>
      </c>
      <c r="J29" s="293">
        <v>0.30811767593890149</v>
      </c>
      <c r="K29" s="293">
        <v>1.0008669222287159</v>
      </c>
      <c r="L29" s="293">
        <v>2.1917765833656899</v>
      </c>
      <c r="M29" s="293">
        <v>5.6477502928220291</v>
      </c>
      <c r="N29" s="293">
        <v>3.8766784837440893</v>
      </c>
      <c r="O29" s="293">
        <v>6.8913769069075093</v>
      </c>
      <c r="P29" s="294">
        <v>7.3740950095581015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184.65960383944514</v>
      </c>
      <c r="D31" s="290">
        <v>184.22938502484857</v>
      </c>
      <c r="E31" s="290">
        <v>183.34947214426134</v>
      </c>
      <c r="F31" s="290">
        <v>181.71653615628605</v>
      </c>
      <c r="G31" s="291">
        <v>176.79784636777748</v>
      </c>
      <c r="I31" s="314" t="s">
        <v>39</v>
      </c>
      <c r="J31" s="293">
        <v>0.23352344933385005</v>
      </c>
      <c r="K31" s="293">
        <v>0.71455438614678179</v>
      </c>
      <c r="L31" s="293">
        <v>1.6195926608615796</v>
      </c>
      <c r="M31" s="293">
        <v>4.4467495691737691</v>
      </c>
      <c r="N31" s="293">
        <v>3.0120159110567535</v>
      </c>
      <c r="O31" s="293">
        <v>5.3358878015062228</v>
      </c>
      <c r="P31" s="294">
        <v>5.4140884112608312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208.20952736551183</v>
      </c>
      <c r="D33" s="290">
        <v>207.63833073925417</v>
      </c>
      <c r="E33" s="290">
        <v>206.32437564610208</v>
      </c>
      <c r="F33" s="290">
        <v>203.94974874662307</v>
      </c>
      <c r="G33" s="291">
        <v>197.36923770282203</v>
      </c>
      <c r="I33" s="314" t="s">
        <v>40</v>
      </c>
      <c r="J33" s="293">
        <v>0.27509209124541023</v>
      </c>
      <c r="K33" s="293">
        <v>0.91368347220555091</v>
      </c>
      <c r="L33" s="293">
        <v>2.088641268286584</v>
      </c>
      <c r="M33" s="293">
        <v>5.4923907032624619</v>
      </c>
      <c r="N33" s="293">
        <v>3.7450461506755017</v>
      </c>
      <c r="O33" s="293">
        <v>6.6814182208754902</v>
      </c>
      <c r="P33" s="294">
        <v>7.0030967346401685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216.73255985814851</v>
      </c>
      <c r="D35" s="290">
        <v>216.1191544523025</v>
      </c>
      <c r="E35" s="290">
        <v>214.71329363202173</v>
      </c>
      <c r="F35" s="290">
        <v>212.09989443392664</v>
      </c>
      <c r="G35" s="291">
        <v>204.96450968270159</v>
      </c>
      <c r="I35" s="314" t="s">
        <v>41</v>
      </c>
      <c r="J35" s="293">
        <v>0.28382741335468697</v>
      </c>
      <c r="K35" s="293">
        <v>0.94044769747112511</v>
      </c>
      <c r="L35" s="293">
        <v>2.1841903488853731</v>
      </c>
      <c r="M35" s="293">
        <v>5.7415062703609632</v>
      </c>
      <c r="N35" s="293">
        <v>3.9351511786242632</v>
      </c>
      <c r="O35" s="293">
        <v>6.9980680013711494</v>
      </c>
      <c r="P35" s="294">
        <v>7.4176839505141201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226.56865111626183</v>
      </c>
      <c r="D37" s="290">
        <v>225.86280725583174</v>
      </c>
      <c r="E37" s="290">
        <v>224.27166646394818</v>
      </c>
      <c r="F37" s="290">
        <v>221.37698439586745</v>
      </c>
      <c r="G37" s="291">
        <v>213.5120704741862</v>
      </c>
      <c r="I37" s="314" t="s">
        <v>53</v>
      </c>
      <c r="J37" s="293">
        <v>0.31251000065299905</v>
      </c>
      <c r="K37" s="293">
        <v>1.024197433643681</v>
      </c>
      <c r="L37" s="293">
        <v>2.345170043110989</v>
      </c>
      <c r="M37" s="293">
        <v>6.115148718795349</v>
      </c>
      <c r="N37" s="293">
        <v>4.1897528215362856</v>
      </c>
      <c r="O37" s="293">
        <v>7.4579056532815935</v>
      </c>
      <c r="P37" s="294">
        <v>7.9595730923464947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216.97255751620619</v>
      </c>
      <c r="D39" s="290">
        <v>216.33296602386287</v>
      </c>
      <c r="E39" s="290">
        <v>214.89954404227228</v>
      </c>
      <c r="F39" s="290">
        <v>212.28549591066715</v>
      </c>
      <c r="G39" s="291">
        <v>205.09098603966297</v>
      </c>
      <c r="I39" s="314" t="s">
        <v>56</v>
      </c>
      <c r="J39" s="293">
        <v>0.29565142294252222</v>
      </c>
      <c r="K39" s="293">
        <v>0.96464303038545918</v>
      </c>
      <c r="L39" s="293">
        <v>2.2079047772116445</v>
      </c>
      <c r="M39" s="293">
        <v>5.7933172520051368</v>
      </c>
      <c r="N39" s="293">
        <v>3.9630921650234852</v>
      </c>
      <c r="O39" s="293">
        <v>7.0444277846630321</v>
      </c>
      <c r="P39" s="294">
        <v>7.4686149371710364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218.55484119494781</v>
      </c>
      <c r="D41" s="290">
        <v>217.84407808598476</v>
      </c>
      <c r="E41" s="290">
        <v>216.29789086740467</v>
      </c>
      <c r="F41" s="290">
        <v>213.43799822109222</v>
      </c>
      <c r="G41" s="291">
        <v>205.78020443587218</v>
      </c>
      <c r="I41" s="314" t="s">
        <v>43</v>
      </c>
      <c r="J41" s="293">
        <v>0.32627148518697968</v>
      </c>
      <c r="K41" s="293">
        <v>1.043445369944318</v>
      </c>
      <c r="L41" s="293">
        <v>2.3973439671015173</v>
      </c>
      <c r="M41" s="293">
        <v>6.20790361934771</v>
      </c>
      <c r="N41" s="293">
        <v>4.3206081575067889</v>
      </c>
      <c r="O41" s="293">
        <v>7.2907002254211539</v>
      </c>
      <c r="P41" s="294">
        <v>7.6145211792059131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223.6196860650812</v>
      </c>
      <c r="D43" s="290">
        <v>222.85456733808775</v>
      </c>
      <c r="E43" s="290">
        <v>221.21242144672033</v>
      </c>
      <c r="F43" s="290">
        <v>218.21826827642613</v>
      </c>
      <c r="G43" s="291">
        <v>210.36318177964412</v>
      </c>
      <c r="I43" s="314" t="s">
        <v>44</v>
      </c>
      <c r="J43" s="293">
        <v>0.34332647346315692</v>
      </c>
      <c r="K43" s="293">
        <v>1.0882140354585124</v>
      </c>
      <c r="L43" s="293">
        <v>2.4752362995626331</v>
      </c>
      <c r="M43" s="293">
        <v>6.3017226556894679</v>
      </c>
      <c r="N43" s="293">
        <v>4.3858090857871179</v>
      </c>
      <c r="O43" s="293">
        <v>7.4717847193524589</v>
      </c>
      <c r="P43" s="294">
        <v>7.880490046455435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219.35385222495981</v>
      </c>
      <c r="D45" s="290">
        <v>218.64762373005686</v>
      </c>
      <c r="E45" s="290">
        <v>217.03274646850363</v>
      </c>
      <c r="F45" s="290">
        <v>214.75180912898136</v>
      </c>
      <c r="G45" s="291">
        <v>208.19902967977734</v>
      </c>
      <c r="I45" s="314" t="s">
        <v>45</v>
      </c>
      <c r="J45" s="293">
        <v>0.32299847711807494</v>
      </c>
      <c r="K45" s="293">
        <v>1.0694725999760735</v>
      </c>
      <c r="L45" s="293">
        <v>2.1429589416005479</v>
      </c>
      <c r="M45" s="293">
        <v>5.3577687476926483</v>
      </c>
      <c r="N45" s="293">
        <v>3.6674555049312385</v>
      </c>
      <c r="O45" s="293">
        <v>6.7087021289703674</v>
      </c>
      <c r="P45" s="294">
        <v>7.4378741526515801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218.84472298664602</v>
      </c>
      <c r="D47" s="301">
        <v>217.98181973241412</v>
      </c>
      <c r="E47" s="301">
        <v>216.09729407393425</v>
      </c>
      <c r="F47" s="301">
        <v>212.92997862717579</v>
      </c>
      <c r="G47" s="302">
        <v>205.93805466685032</v>
      </c>
      <c r="I47" s="318" t="s">
        <v>57</v>
      </c>
      <c r="J47" s="304">
        <v>0.39586019388735405</v>
      </c>
      <c r="K47" s="304">
        <v>1.2713851529171816</v>
      </c>
      <c r="L47" s="304">
        <v>2.7777884530888475</v>
      </c>
      <c r="M47" s="304">
        <v>6.2672575696002708</v>
      </c>
      <c r="N47" s="304">
        <v>4.4789667058932725</v>
      </c>
      <c r="O47" s="304">
        <v>7.2032255856878225</v>
      </c>
      <c r="P47" s="305">
        <v>7.4370721983820332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September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5.3961412193185634</v>
      </c>
      <c r="D56" s="290">
        <v>5.3961412193185634</v>
      </c>
      <c r="E56" s="290">
        <v>5.5415471429868335</v>
      </c>
      <c r="F56" s="290">
        <v>5.653619446420528</v>
      </c>
      <c r="G56" s="291">
        <v>5.8011675437442429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2.5713436474156621</v>
      </c>
      <c r="D58" s="290">
        <v>2.5713436474156621</v>
      </c>
      <c r="E58" s="290">
        <v>2.6406317892423559</v>
      </c>
      <c r="F58" s="290">
        <v>2.6940359522864545</v>
      </c>
      <c r="G58" s="291">
        <v>2.7643448725540227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25.560742771136201</v>
      </c>
      <c r="D60" s="290">
        <v>25.560742771136201</v>
      </c>
      <c r="E60" s="290">
        <v>26.249509662369164</v>
      </c>
      <c r="F60" s="290">
        <v>26.780380001637109</v>
      </c>
      <c r="G60" s="291">
        <v>27.479294060550181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6.874002870912868</v>
      </c>
      <c r="D62" s="290">
        <v>6.874002870912868</v>
      </c>
      <c r="E62" s="290">
        <v>6.72291057267054</v>
      </c>
      <c r="F62" s="290">
        <v>5.6070915852205259</v>
      </c>
      <c r="G62" s="291">
        <v>5.7534253989410269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12.844157613470411</v>
      </c>
      <c r="D64" s="290">
        <v>12.844157613470411</v>
      </c>
      <c r="E64" s="290">
        <v>13.037594815860851</v>
      </c>
      <c r="F64" s="290">
        <v>13.145514716461454</v>
      </c>
      <c r="G64" s="291">
        <v>13.48858621307285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31.753611877746291</v>
      </c>
      <c r="D66" s="301">
        <v>31.753611877746291</v>
      </c>
      <c r="E66" s="301">
        <v>30.807806016870249</v>
      </c>
      <c r="F66" s="301">
        <v>31.119358297973914</v>
      </c>
      <c r="G66" s="302">
        <v>29.713181911137671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September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2.4822249608865392</v>
      </c>
      <c r="D74" s="290">
        <v>2.4822249608865392</v>
      </c>
      <c r="E74" s="290">
        <v>2.4822249608865392</v>
      </c>
      <c r="F74" s="290">
        <v>2.4822249608865392</v>
      </c>
      <c r="G74" s="291">
        <v>2.4822249608865392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2.3399227191482526</v>
      </c>
      <c r="D76" s="290">
        <v>2.3399227191482526</v>
      </c>
      <c r="E76" s="290">
        <v>2.3399227191482526</v>
      </c>
      <c r="F76" s="290">
        <v>2.3399227191482526</v>
      </c>
      <c r="G76" s="291">
        <v>2.3399227191482526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46.307545653708416</v>
      </c>
      <c r="D78" s="290">
        <v>46.307545653708416</v>
      </c>
      <c r="E78" s="290">
        <v>46.307545653708416</v>
      </c>
      <c r="F78" s="290">
        <v>46.307545653708416</v>
      </c>
      <c r="G78" s="291">
        <v>46.307545653708416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3.1620413206199189</v>
      </c>
      <c r="D80" s="290">
        <v>3.1620413206199189</v>
      </c>
      <c r="E80" s="290">
        <v>3.1620413206199189</v>
      </c>
      <c r="F80" s="290">
        <v>3.1620413206199189</v>
      </c>
      <c r="G80" s="291">
        <v>3.1620413206199189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11.688183428258075</v>
      </c>
      <c r="D82" s="290">
        <v>11.688183428258075</v>
      </c>
      <c r="E82" s="290">
        <v>11.688183428258075</v>
      </c>
      <c r="F82" s="290">
        <v>11.688183428258075</v>
      </c>
      <c r="G82" s="291">
        <v>11.688183428258075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57.526960185183697</v>
      </c>
      <c r="D84" s="290">
        <v>57.526960185183697</v>
      </c>
      <c r="E84" s="290">
        <v>57.526960185183697</v>
      </c>
      <c r="F84" s="290">
        <v>57.526960185183697</v>
      </c>
      <c r="G84" s="291">
        <v>57.526960185183697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123.6568782678049</v>
      </c>
      <c r="D86" s="301">
        <v>123.6568782678049</v>
      </c>
      <c r="E86" s="301">
        <v>123.6568782678049</v>
      </c>
      <c r="F86" s="301">
        <v>123.6568782678049</v>
      </c>
      <c r="G86" s="302">
        <v>123.6568782678049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4" t="s">
        <v>46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September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September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514.21884474153649</v>
      </c>
      <c r="D7" s="337">
        <v>512.02417185113461</v>
      </c>
      <c r="E7" s="337">
        <v>507.31331678864706</v>
      </c>
      <c r="F7" s="337">
        <v>499.33326528975056</v>
      </c>
      <c r="G7" s="338">
        <v>481.60818045375993</v>
      </c>
      <c r="H7" s="167"/>
      <c r="I7" s="187" t="s">
        <v>38</v>
      </c>
      <c r="J7" s="337">
        <v>0.42862681315756213</v>
      </c>
      <c r="K7" s="337">
        <v>1.361195877254362</v>
      </c>
      <c r="L7" s="337">
        <v>2.9810910841576277</v>
      </c>
      <c r="M7" s="337">
        <v>6.7712023199131721</v>
      </c>
      <c r="N7" s="337">
        <v>4.8503341497142971</v>
      </c>
      <c r="O7" s="337">
        <v>7.5434987941673359</v>
      </c>
      <c r="P7" s="337">
        <v>7.6746691591521587</v>
      </c>
      <c r="Q7" s="338">
        <v>6.7639682868833706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386.54274552514539</v>
      </c>
      <c r="D9" s="337">
        <v>385.62526599372319</v>
      </c>
      <c r="E9" s="337">
        <v>383.79683481975707</v>
      </c>
      <c r="F9" s="337">
        <v>380.75654023347943</v>
      </c>
      <c r="G9" s="338">
        <v>370.64674773285964</v>
      </c>
      <c r="H9" s="167"/>
      <c r="I9" s="187" t="s">
        <v>39</v>
      </c>
      <c r="J9" s="337">
        <v>0.2379199736972426</v>
      </c>
      <c r="K9" s="337">
        <v>0.71545944527600103</v>
      </c>
      <c r="L9" s="337">
        <v>1.519660118803956</v>
      </c>
      <c r="M9" s="337">
        <v>4.2887190807735509</v>
      </c>
      <c r="N9" s="337">
        <v>2.8787895168907562</v>
      </c>
      <c r="O9" s="337">
        <v>5.245626609324372</v>
      </c>
      <c r="P9" s="337">
        <v>5.1320659268723201</v>
      </c>
      <c r="Q9" s="338">
        <v>4.9409930602490437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499.4594023479338</v>
      </c>
      <c r="D11" s="337">
        <v>497.76442602258584</v>
      </c>
      <c r="E11" s="337">
        <v>494.15834190997629</v>
      </c>
      <c r="F11" s="337">
        <v>487.13316535364999</v>
      </c>
      <c r="G11" s="338">
        <v>469.7664999770667</v>
      </c>
      <c r="H11" s="167"/>
      <c r="I11" s="187" t="s">
        <v>43</v>
      </c>
      <c r="J11" s="337">
        <v>0.34051777040231546</v>
      </c>
      <c r="K11" s="337">
        <v>1.0727453102316042</v>
      </c>
      <c r="L11" s="337">
        <v>2.5303629214683321</v>
      </c>
      <c r="M11" s="337">
        <v>6.3207790194312885</v>
      </c>
      <c r="N11" s="337">
        <v>4.448519577841159</v>
      </c>
      <c r="O11" s="337">
        <v>7.3359914575941154</v>
      </c>
      <c r="P11" s="337">
        <v>7.605187764264798</v>
      </c>
      <c r="Q11" s="338">
        <v>6.704943739371938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526.26571790423145</v>
      </c>
      <c r="D13" s="337">
        <v>524.2367733414543</v>
      </c>
      <c r="E13" s="337">
        <v>519.52888869916353</v>
      </c>
      <c r="F13" s="337">
        <v>510.99485955678654</v>
      </c>
      <c r="G13" s="338">
        <v>492.76069992223353</v>
      </c>
      <c r="H13" s="167"/>
      <c r="I13" s="187" t="s">
        <v>44</v>
      </c>
      <c r="J13" s="337">
        <v>0.38702827919621097</v>
      </c>
      <c r="K13" s="337">
        <v>1.296718883513126</v>
      </c>
      <c r="L13" s="337">
        <v>2.9884563536882069</v>
      </c>
      <c r="M13" s="337">
        <v>6.7994501159052589</v>
      </c>
      <c r="N13" s="337">
        <v>4.8814270224975198</v>
      </c>
      <c r="O13" s="337">
        <v>7.6468368302222256</v>
      </c>
      <c r="P13" s="337">
        <v>7.9252533125151015</v>
      </c>
      <c r="Q13" s="338">
        <v>6.9758101827891439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558.04201909227049</v>
      </c>
      <c r="D15" s="337">
        <v>555.2743499701229</v>
      </c>
      <c r="E15" s="337">
        <v>549.41694726609785</v>
      </c>
      <c r="F15" s="337">
        <v>539.89644113360794</v>
      </c>
      <c r="G15" s="338">
        <v>519.81805518571218</v>
      </c>
      <c r="H15" s="167"/>
      <c r="I15" s="187" t="s">
        <v>45</v>
      </c>
      <c r="J15" s="337">
        <v>0.49843273371019681</v>
      </c>
      <c r="K15" s="337">
        <v>1.5698590786270783</v>
      </c>
      <c r="L15" s="337">
        <v>3.3609367604947815</v>
      </c>
      <c r="M15" s="337">
        <v>7.3533351766518207</v>
      </c>
      <c r="N15" s="337">
        <v>5.3171405350642686</v>
      </c>
      <c r="O15" s="337">
        <v>8.0199748699786078</v>
      </c>
      <c r="P15" s="337">
        <v>8.1312398477003676</v>
      </c>
      <c r="Q15" s="338">
        <v>7.0801059218545515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September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September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0.32122877594409349</v>
      </c>
      <c r="K22" s="337">
        <v>1.0148819487109106</v>
      </c>
      <c r="L22" s="337">
        <v>2.2185078124021818</v>
      </c>
      <c r="M22" s="337">
        <v>5.9163403997519737</v>
      </c>
      <c r="N22" s="337">
        <v>4.0531721527963471</v>
      </c>
      <c r="O22" s="337">
        <v>7.1735463099546148</v>
      </c>
      <c r="P22" s="337">
        <v>7.554989623864361</v>
      </c>
      <c r="Q22" s="338">
        <v>6.6970268749581008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11.319567137809187</v>
      </c>
      <c r="D24" s="337">
        <v>11.319567137809187</v>
      </c>
      <c r="E24" s="337">
        <v>11.300503868831079</v>
      </c>
      <c r="F24" s="337">
        <v>11.300503868831079</v>
      </c>
      <c r="G24" s="338">
        <v>9.6737603360651701</v>
      </c>
      <c r="H24" s="167"/>
      <c r="I24" s="172" t="s">
        <v>39</v>
      </c>
      <c r="J24" s="337">
        <v>0.2379199736972426</v>
      </c>
      <c r="K24" s="337">
        <v>0.71545944527600103</v>
      </c>
      <c r="L24" s="337">
        <v>1.519660118803956</v>
      </c>
      <c r="M24" s="337">
        <v>4.2887190807735509</v>
      </c>
      <c r="N24" s="337">
        <v>2.8787895168907562</v>
      </c>
      <c r="O24" s="337">
        <v>5.245626609324372</v>
      </c>
      <c r="P24" s="337">
        <v>5.1320659268723201</v>
      </c>
      <c r="Q24" s="338">
        <v>4.9409930602490437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20.743153710247348</v>
      </c>
      <c r="D26" s="337">
        <v>20.743153710247348</v>
      </c>
      <c r="E26" s="337">
        <v>21.914822317555107</v>
      </c>
      <c r="F26" s="337">
        <v>21.914822317555107</v>
      </c>
      <c r="G26" s="338">
        <v>22.679593676775006</v>
      </c>
      <c r="H26" s="167"/>
      <c r="I26" s="172" t="s">
        <v>43</v>
      </c>
      <c r="J26" s="337">
        <v>0.32138137479806872</v>
      </c>
      <c r="K26" s="337">
        <v>1.0250262437345281</v>
      </c>
      <c r="L26" s="337">
        <v>2.2394874030779111</v>
      </c>
      <c r="M26" s="337">
        <v>6.0445516041936154</v>
      </c>
      <c r="N26" s="337">
        <v>4.1508805598917231</v>
      </c>
      <c r="O26" s="337">
        <v>7.2300443706827977</v>
      </c>
      <c r="P26" s="337">
        <v>7.5646876431849419</v>
      </c>
      <c r="Q26" s="338">
        <v>6.6830287958280721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52.937279151943464</v>
      </c>
      <c r="D28" s="337">
        <v>52.937279151943464</v>
      </c>
      <c r="E28" s="337">
        <v>51.784673813613821</v>
      </c>
      <c r="F28" s="337">
        <v>51.784673813613821</v>
      </c>
      <c r="G28" s="338">
        <v>52.646645987159815</v>
      </c>
      <c r="H28" s="167"/>
      <c r="I28" s="172" t="s">
        <v>44</v>
      </c>
      <c r="J28" s="337">
        <v>0.33984597946932205</v>
      </c>
      <c r="K28" s="337">
        <v>1.0802597219209176</v>
      </c>
      <c r="L28" s="337">
        <v>2.3444757400020499</v>
      </c>
      <c r="M28" s="337">
        <v>6.1540325608278934</v>
      </c>
      <c r="N28" s="337">
        <v>4.2460821500517776</v>
      </c>
      <c r="O28" s="337">
        <v>7.3975135721954244</v>
      </c>
      <c r="P28" s="337">
        <v>7.8215156594136026</v>
      </c>
      <c r="Q28" s="338">
        <v>6.929146948986098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0.33109775775661543</v>
      </c>
      <c r="K30" s="337">
        <v>1.0491640686445702</v>
      </c>
      <c r="L30" s="337">
        <v>2.3096704018468417</v>
      </c>
      <c r="M30" s="337">
        <v>6.136927120106539</v>
      </c>
      <c r="N30" s="337">
        <v>4.2023734204507335</v>
      </c>
      <c r="O30" s="337">
        <v>7.4825737074804222</v>
      </c>
      <c r="P30" s="337">
        <v>7.9756026492748155</v>
      </c>
      <c r="Q30" s="338">
        <v>6.9903090801704648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September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503.54187157129167</v>
      </c>
      <c r="D35" s="337">
        <v>501.92952948761661</v>
      </c>
      <c r="E35" s="337">
        <v>498.48285901770299</v>
      </c>
      <c r="F35" s="337">
        <v>492.61320904373144</v>
      </c>
      <c r="G35" s="338">
        <v>475.4147185135098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386.54274552514539</v>
      </c>
      <c r="D37" s="337">
        <v>385.62526599372319</v>
      </c>
      <c r="E37" s="337">
        <v>383.79683481975707</v>
      </c>
      <c r="F37" s="337">
        <v>380.75654023347943</v>
      </c>
      <c r="G37" s="338">
        <v>370.64674773285964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496.23889157656066</v>
      </c>
      <c r="D39" s="337">
        <v>494.64918123747231</v>
      </c>
      <c r="E39" s="337">
        <v>491.20392246108116</v>
      </c>
      <c r="F39" s="337">
        <v>485.36911146682979</v>
      </c>
      <c r="G39" s="338">
        <v>467.95321784069529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517.77307861839404</v>
      </c>
      <c r="D41" s="337">
        <v>516.01940740903297</v>
      </c>
      <c r="E41" s="337">
        <v>512.23956096158156</v>
      </c>
      <c r="F41" s="337">
        <v>505.91209234756849</v>
      </c>
      <c r="G41" s="338">
        <v>487.75639146982201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541.10256588671314</v>
      </c>
      <c r="D43" s="337">
        <v>539.31689972452273</v>
      </c>
      <c r="E43" s="337">
        <v>535.48445538760927</v>
      </c>
      <c r="F43" s="337">
        <v>528.88701895079646</v>
      </c>
      <c r="G43" s="338">
        <v>509.81555672361918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4" t="s">
        <v>63</v>
      </c>
      <c r="C2" s="434"/>
      <c r="D2" s="434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44104</v>
      </c>
    </row>
    <row r="3" spans="2:21" ht="14.25" thickBot="1"/>
    <row r="4" spans="2:21" ht="15" customHeight="1">
      <c r="B4" s="455" t="str">
        <f>"Namibian vs South African Yield Curve - "&amp; TEXT(Map!$N$16, " mmmm yyyy")</f>
        <v>Namibian vs South African Yield Curve -  September 2020</v>
      </c>
      <c r="C4" s="456"/>
      <c r="D4" s="456"/>
      <c r="E4" s="456"/>
      <c r="F4" s="457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0.96407943160422449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1.2003784786682399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2.5870448720519561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3.1693607871575029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3.6025691920348648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147</v>
      </c>
      <c r="C38" s="379" t="s">
        <v>76</v>
      </c>
      <c r="D38" s="380">
        <v>45763</v>
      </c>
      <c r="E38" s="381">
        <v>8.5000000000000006E-2</v>
      </c>
      <c r="F38" s="382">
        <v>4.2348663546444127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4.7817641883175961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135</v>
      </c>
      <c r="D40" s="380">
        <v>47498</v>
      </c>
      <c r="E40" s="381">
        <v>0.08</v>
      </c>
      <c r="F40" s="382">
        <v>6.1499121207654062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6.4962503392805653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136</v>
      </c>
      <c r="D42" s="380">
        <v>49505</v>
      </c>
      <c r="E42" s="381">
        <v>9.5000000000000001E-2</v>
      </c>
      <c r="F42" s="382">
        <v>7.044841260747452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7.1999200556075893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6.9352314117272567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144</v>
      </c>
      <c r="C45" s="379" t="s">
        <v>122</v>
      </c>
      <c r="D45" s="380">
        <v>52427</v>
      </c>
      <c r="E45" s="381">
        <v>0.1</v>
      </c>
      <c r="F45" s="382">
        <v>7.029873994940294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120</v>
      </c>
      <c r="C46" s="379" t="s">
        <v>122</v>
      </c>
      <c r="D46" s="380">
        <v>53158</v>
      </c>
      <c r="E46" s="381">
        <v>9.8500000000000004E-2</v>
      </c>
      <c r="F46" s="382">
        <v>6.9728590837038311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145</v>
      </c>
      <c r="C47" s="384" t="s">
        <v>122</v>
      </c>
      <c r="D47" s="384">
        <v>54984</v>
      </c>
      <c r="E47" s="385">
        <v>0.10249999999999999</v>
      </c>
      <c r="F47" s="386">
        <v>6.9675616298230914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2020-10-01T09:12:17Z</dcterms:modified>
</cp:coreProperties>
</file>