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52" i="2" l="1"/>
  <c r="G52" i="2"/>
  <c r="F52" i="2"/>
  <c r="E52" i="2"/>
  <c r="D52" i="2"/>
  <c r="C52" i="2"/>
  <c r="H52" i="2"/>
  <c r="O7" i="10" l="1"/>
  <c r="E26" i="4"/>
  <c r="I7" i="10"/>
  <c r="I7" i="4"/>
  <c r="H51" i="2"/>
  <c r="E7" i="4"/>
  <c r="E7" i="10"/>
  <c r="R7" i="10"/>
  <c r="H26" i="4"/>
  <c r="D26" i="4"/>
  <c r="N7" i="10"/>
  <c r="G51" i="2"/>
  <c r="H7" i="10"/>
  <c r="H7" i="4"/>
  <c r="D7" i="10"/>
  <c r="D51" i="2"/>
  <c r="D7" i="4"/>
  <c r="I11" i="10"/>
  <c r="I11" i="4"/>
  <c r="M7" i="10"/>
  <c r="C26" i="4"/>
  <c r="C7" i="4"/>
  <c r="C7" i="10"/>
  <c r="C51" i="2"/>
  <c r="I9" i="4"/>
  <c r="I9" i="10"/>
  <c r="G26" i="4"/>
  <c r="Q7" i="10"/>
  <c r="F51" i="2"/>
  <c r="G7" i="10"/>
  <c r="G7" i="4"/>
  <c r="P7" i="10"/>
  <c r="F26" i="4"/>
  <c r="F7" i="10"/>
  <c r="E51" i="2"/>
  <c r="F7" i="4"/>
  <c r="I51" i="2" l="1"/>
  <c r="J7" i="4"/>
  <c r="J7" i="10"/>
  <c r="J11" i="4"/>
  <c r="J11" i="10"/>
  <c r="I30" i="4"/>
  <c r="S11" i="10"/>
  <c r="P9" i="10"/>
  <c r="F28" i="4"/>
  <c r="F30" i="4"/>
  <c r="P11" i="10"/>
  <c r="C9" i="4"/>
  <c r="C9" i="10"/>
  <c r="G11" i="10"/>
  <c r="G11" i="4"/>
  <c r="E9" i="4"/>
  <c r="E9" i="10"/>
  <c r="M11" i="10"/>
  <c r="C30" i="4"/>
  <c r="D28" i="4"/>
  <c r="N9" i="10"/>
  <c r="D30" i="4"/>
  <c r="N11" i="10"/>
  <c r="E11" i="4"/>
  <c r="E11" i="10"/>
  <c r="J9" i="4"/>
  <c r="J9" i="10"/>
  <c r="G30" i="4"/>
  <c r="Q11" i="10"/>
  <c r="H9" i="4"/>
  <c r="H9" i="10"/>
  <c r="T7" i="10"/>
  <c r="J26" i="4"/>
  <c r="T11" i="10"/>
  <c r="J30" i="4"/>
  <c r="G9" i="4"/>
  <c r="G9" i="10"/>
  <c r="H28" i="4"/>
  <c r="R9" i="10"/>
  <c r="H30" i="4"/>
  <c r="R11" i="10"/>
  <c r="I28" i="4"/>
  <c r="S9" i="10"/>
  <c r="C28" i="4"/>
  <c r="M9" i="10"/>
  <c r="E28" i="4"/>
  <c r="O9" i="10"/>
  <c r="H11" i="4"/>
  <c r="H11" i="10"/>
  <c r="O11" i="10"/>
  <c r="E30" i="4"/>
  <c r="J28" i="4"/>
  <c r="T9" i="10"/>
  <c r="S7" i="10"/>
  <c r="I26" i="4"/>
  <c r="F9" i="4"/>
  <c r="F9" i="10"/>
  <c r="F11" i="10"/>
  <c r="F11" i="4"/>
  <c r="Q9" i="10"/>
  <c r="G28" i="4"/>
  <c r="C11" i="10"/>
  <c r="C11" i="4"/>
  <c r="D9" i="4"/>
  <c r="D9" i="10"/>
  <c r="D11" i="4"/>
  <c r="D11" i="10"/>
</calcChain>
</file>

<file path=xl/sharedStrings.xml><?xml version="1.0" encoding="utf-8"?>
<sst xmlns="http://schemas.openxmlformats.org/spreadsheetml/2006/main" count="42474" uniqueCount="216">
  <si>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</si>
  <si>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</si>
  <si>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</si>
  <si>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</si>
  <si>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</si>
  <si>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</si>
  <si>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</si>
  <si>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</si>
  <si>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</si>
  <si>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</si>
  <si>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</si>
  <si>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</si>
  <si>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</si>
  <si>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</si>
  <si>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</si>
  <si>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</si>
  <si>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</si>
  <si>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</si>
  <si>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</si>
  <si>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</si>
  <si>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</si>
  <si>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</si>
  <si>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</si>
  <si>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</si>
  <si>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</si>
  <si>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</si>
  <si>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</si>
  <si>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</si>
  <si>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</si>
  <si>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</si>
  <si>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</si>
  <si>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</si>
  <si>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</si>
  <si>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</si>
  <si>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</si>
  <si>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</si>
  <si>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</si>
  <si>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</si>
  <si>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</si>
  <si>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</si>
  <si>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</si>
  <si>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</si>
  <si>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</si>
  <si>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</si>
  <si>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</si>
  <si>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</si>
  <si>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</si>
  <si>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</si>
  <si>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</si>
  <si>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</si>
  <si>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</si>
  <si>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</si>
  <si>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</si>
  <si>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</si>
  <si>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</si>
  <si>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</si>
  <si>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</si>
  <si>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</si>
  <si>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</si>
  <si>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</si>
  <si>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</si>
  <si>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</si>
  <si>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</si>
  <si>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</si>
  <si>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</si>
  <si>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</si>
  <si>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</si>
  <si>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</si>
  <si>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</si>
  <si>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</si>
  <si>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</si>
  <si>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</si>
  <si>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</si>
  <si>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</si>
  <si>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</si>
  <si>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</si>
  <si>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</si>
  <si>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</si>
  <si>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</si>
  <si>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</si>
  <si>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</si>
  <si>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</si>
  <si>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</si>
  <si>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</si>
  <si>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</si>
  <si>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</si>
  <si>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</si>
  <si>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</si>
  <si>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</si>
  <si>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</si>
  <si>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</si>
  <si>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</si>
  <si>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</si>
  <si>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</si>
  <si>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</si>
  <si>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</si>
  <si>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</si>
  <si>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</si>
  <si>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</si>
  <si>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</si>
  <si>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</si>
  <si>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</si>
  <si>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</si>
  <si>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</si>
  <si>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</si>
  <si>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</si>
  <si>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</si>
  <si>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</si>
  <si>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</si>
  <si>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</si>
  <si>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</si>
  <si>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</si>
  <si>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</si>
  <si>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</si>
  <si>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</si>
  <si>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</si>
  <si>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</si>
  <si>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</si>
  <si>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</si>
  <si>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</si>
  <si>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</si>
  <si>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</si>
  <si>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</si>
  <si>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</si>
  <si>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</si>
  <si>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</si>
  <si>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</si>
  <si>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</si>
  <si>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</si>
  <si>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</si>
  <si>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</si>
  <si>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</si>
  <si>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</si>
  <si>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</si>
  <si>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</si>
  <si>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</si>
  <si>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</si>
  <si>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</si>
  <si>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</si>
  <si>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</si>
  <si>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</si>
  <si>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</si>
  <si>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</si>
  <si>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</si>
  <si>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</si>
  <si>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</si>
  <si>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</si>
  <si>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</si>
  <si>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 xml:space="preserve">The NSX Overall Index closed at 1053.13 points at the end of August, down from 1091.86 points in July, losing 3.1% m/m on a total return basis in August compared to a 3.5% m/m increase in July. The NSX Local Index decreased 6.6% m/m compared to a 6.6% m/m increase in July. Over the last 12 months the NSX Overall Index returned -7.9% against -21.4% for the Local Index. The best performing share on the NSX in August was Paladin Energy Limited, gaining 27.2%, while Trustco Group Holdings Limited was the worst performer, dropping -34.9%.
The IJG All Bond Index (including Corporate Bonds) rose 0.76% m/m in August after a 1.30% m/m increase in July. Namibian bond premiums relative to SA yields generally increased in August. The GC21 premium increased by 15bps to 24bps; the GC22 premium decreased by 8bps to 59bps; the GC23 premium decreased by 24bps to 65bps; the GC24 premium was unchanged at 29bps ; the GC25 premium was unchanged at 21bps ; the GC26 premium decreased by 11bps to 34bps; the GC27 premium increased by 17bps to 65bps; the GC30 premium decreased by 7bps to 29bps; the GC32 premium increased by 8bps to 72bps; the GC35 premium decreased by 3bps to 93bps; the GC37 premium decreased by 7bps to 109bps; the GC40 premium increased by 18bps to 186bps; the GC43 premium increased by 52bps to 230bps; the GC45 premium increased by 32bps to 234bps; and the GC50 premium increased by 38bps to 245bps.
The IJG Money Market Index (including NCD’s) increased 0.44% m/m in August after rising by 0.46% m/m in July.
</t>
  </si>
  <si>
    <t>BWFK22</t>
  </si>
  <si>
    <t>BWFH22</t>
  </si>
  <si>
    <t>BWFi23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</si>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</sst>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-3.1012999999999957E-2</c:v>
                </c:pt>
                <c:pt idx="1">
                  <c:v>-6.5993999999999997E-2</c:v>
                </c:pt>
                <c:pt idx="2">
                  <c:v>7.5653603492706889E-3</c:v>
                </c:pt>
                <c:pt idx="3">
                  <c:v>4.4257654894410692E-3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5.5769952523619049E-2</c:v>
                </c:pt>
                <c:pt idx="1">
                  <c:v>-0.16226974520773296</c:v>
                </c:pt>
                <c:pt idx="2">
                  <c:v>2.5695942935968885E-2</c:v>
                </c:pt>
                <c:pt idx="3">
                  <c:v>1.3874336951601673E-2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-7.9416040847370084E-2</c:v>
                </c:pt>
                <c:pt idx="1">
                  <c:v>-0.21408412025100135</c:v>
                </c:pt>
                <c:pt idx="2">
                  <c:v>9.7850381528147512E-2</c:v>
                </c:pt>
                <c:pt idx="3">
                  <c:v>6.6704514623716626E-2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-0.16228922158532344</c:v>
                </c:pt>
                <c:pt idx="1">
                  <c:v>-0.25406393583574594</c:v>
                </c:pt>
                <c:pt idx="2">
                  <c:v>7.5170572614695397E-2</c:v>
                </c:pt>
                <c:pt idx="3">
                  <c:v>4.2097191230673348E-2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1.1807616377318642E-2</c:v>
                </c:pt>
                <c:pt idx="1">
                  <c:v>-4.3388000587050717E-2</c:v>
                </c:pt>
                <c:pt idx="2">
                  <c:v>0.115708524813652</c:v>
                </c:pt>
                <c:pt idx="3">
                  <c:v>7.418134059712167E-2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4.5875808532232387E-2</c:v>
                </c:pt>
                <c:pt idx="1">
                  <c:v>3.5668326524173954E-2</c:v>
                </c:pt>
                <c:pt idx="2">
                  <c:v>0.1066615491089966</c:v>
                </c:pt>
                <c:pt idx="3">
                  <c:v>7.544375985839924E-2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7.4702464253736389E-2</c:v>
                </c:pt>
                <c:pt idx="1">
                  <c:v>0.16233025222816733</c:v>
                </c:pt>
                <c:pt idx="2">
                  <c:v>9.2791035888571738E-2</c:v>
                </c:pt>
                <c:pt idx="3">
                  <c:v>6.7221196105016867E-2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AAE329EB-AB0E-487A-AF82-10707DE713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21FA1BA5-4632-47B6-9C92-438ED8B367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F0951FF9-1D6B-4F43-9EA5-226C5B832F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19C7BB-606F-4F53-9FFF-1452F4686A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878F2BDA-CC82-447A-B6DC-A0BE333DE1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58000B-EDDA-4509-97D0-3FDAED42098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C5A6D1-4D21-4B07-9CA4-7ED9A001DC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CCC907-7D0C-493D-B11C-E9DE805B633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11F31BB-FD77-4D88-AF70-7D46C3AE5D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03D0E7A-76AE-4CCC-8437-4875712954F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6FB7C61-3C73-45A9-98B2-88F6E8C56C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C56A961-E6C5-4ADD-9B28-9501E5F9D4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11EBB3-3AB4-4CDA-977E-0DED3E6128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B13A586-B1D1-4B2F-A0AE-2711DAFCB5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1063C20-1886-45F4-A8DE-70E7C341F5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1.125</c:v>
              </c:pt>
              <c:pt idx="1">
                <c:v>1.375</c:v>
              </c:pt>
              <c:pt idx="2">
                <c:v>3.125</c:v>
              </c:pt>
              <c:pt idx="3">
                <c:v>4.125</c:v>
              </c:pt>
              <c:pt idx="4">
                <c:v>4.625</c:v>
              </c:pt>
              <c:pt idx="5">
                <c:v>5.625</c:v>
              </c:pt>
              <c:pt idx="6">
                <c:v>6.375</c:v>
              </c:pt>
              <c:pt idx="7">
                <c:v>9.375</c:v>
              </c:pt>
              <c:pt idx="8">
                <c:v>11.625</c:v>
              </c:pt>
              <c:pt idx="9">
                <c:v>14.875</c:v>
              </c:pt>
              <c:pt idx="10">
                <c:v>16.875</c:v>
              </c:pt>
              <c:pt idx="11">
                <c:v>20.125</c:v>
              </c:pt>
              <c:pt idx="12">
                <c:v>22.875</c:v>
              </c:pt>
              <c:pt idx="13">
                <c:v>24.875</c:v>
              </c:pt>
              <c:pt idx="14">
                <c:v>29.875</c:v>
              </c:pt>
            </c:numLit>
          </c:xVal>
          <c:yVal>
            <c:numLit>
              <c:formatCode>General</c:formatCode>
              <c:ptCount val="15"/>
              <c:pt idx="0">
                <c:v>4.8069999999999995</c:v>
              </c:pt>
              <c:pt idx="1">
                <c:v>5.1549999999999994</c:v>
              </c:pt>
              <c:pt idx="2">
                <c:v>5.2169999999999987</c:v>
              </c:pt>
              <c:pt idx="3">
                <c:v>7.6711299999999998</c:v>
              </c:pt>
              <c:pt idx="4">
                <c:v>7.59</c:v>
              </c:pt>
              <c:pt idx="5">
                <c:v>7.71983</c:v>
              </c:pt>
              <c:pt idx="6">
                <c:v>8.0299999999999994</c:v>
              </c:pt>
              <c:pt idx="7">
                <c:v>9.556280000000001</c:v>
              </c:pt>
              <c:pt idx="8">
                <c:v>10.46696</c:v>
              </c:pt>
              <c:pt idx="9">
                <c:v>11.718909999999999</c:v>
              </c:pt>
              <c:pt idx="10">
                <c:v>12.237500000000001</c:v>
              </c:pt>
              <c:pt idx="11">
                <c:v>12.91882</c:v>
              </c:pt>
              <c:pt idx="12">
                <c:v>13.751180000000002</c:v>
              </c:pt>
              <c:pt idx="13">
                <c:v>13.795670000000001</c:v>
              </c:pt>
              <c:pt idx="14">
                <c:v>13.873609999999999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9867FF24-8DF2-459F-87AA-4B4476303D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CD66A1-4FE3-4A21-A76A-99E12CC622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E998F4-EBF2-4687-A36A-7AD76E3F90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770C3C-F95B-471F-832C-1CF97F6B78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layout>
                <c:manualLayout>
                  <c:x val="-0.12416005765981133"/>
                  <c:y val="-2.2555557331583809E-2"/>
                </c:manualLayout>
              </c:layout>
              <c:tx>
                <c:rich>
                  <a:bodyPr/>
                  <a:lstStyle/>
                  <a:p>
                    <a:fld id="{DAE50D56-590B-4A76-8E81-0816016D0D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3D728105-52AA-4089-80FB-93840F282C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FAA2923-9E3B-4655-99B0-B2C8F35BD5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layout>
                <c:manualLayout>
                  <c:x val="-0.12445841147501663"/>
                  <c:y val="4.5111114663167383E-2"/>
                </c:manualLayout>
              </c:layout>
              <c:tx>
                <c:rich>
                  <a:bodyPr/>
                  <a:lstStyle/>
                  <a:p>
                    <a:fld id="{DD18EFE5-2591-4520-B084-8AA1F82E94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layout>
                <c:manualLayout>
                  <c:x val="-0.10824276415647745"/>
                  <c:y val="-1.6111112379702697E-2"/>
                </c:manualLayout>
              </c:layout>
              <c:tx>
                <c:rich>
                  <a:bodyPr/>
                  <a:lstStyle/>
                  <a:p>
                    <a:fld id="{771ADEEB-38FB-47A4-888E-33937B49D6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layout>
                <c:manualLayout>
                  <c:x val="-1.0785607881803026E-2"/>
                  <c:y val="-1.9333334855643165E-2"/>
                </c:manualLayout>
              </c:layout>
              <c:tx>
                <c:rich>
                  <a:bodyPr/>
                  <a:lstStyle/>
                  <a:p>
                    <a:fld id="{B0319B48-4953-4C94-9D6B-79E0E19BD3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layout>
                <c:manualLayout>
                  <c:x val="-2.6061323220313674E-2"/>
                  <c:y val="1.2888889903762109E-2"/>
                </c:manualLayout>
              </c:layout>
              <c:tx>
                <c:rich>
                  <a:bodyPr/>
                  <a:lstStyle/>
                  <a:p>
                    <a:fld id="{E3F0C433-CAD7-4317-96C0-DFD3B65793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layout>
                <c:manualLayout>
                  <c:x val="-6.8323023682010278E-2"/>
                  <c:y val="-2.9000002283464776E-2"/>
                </c:manualLayout>
              </c:layout>
              <c:tx>
                <c:rich>
                  <a:bodyPr/>
                  <a:lstStyle/>
                  <a:p>
                    <a:fld id="{733780B0-C334-416F-BEAF-14643A0E93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layout>
                <c:manualLayout>
                  <c:x val="-1.4917690760264361E-2"/>
                  <c:y val="2.5777779807524218E-2"/>
                </c:manualLayout>
              </c:layout>
              <c:tx>
                <c:rich>
                  <a:bodyPr/>
                  <a:lstStyle/>
                  <a:p>
                    <a:fld id="{4389AEF5-6489-4B91-8546-0516BAB14F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B63ED92-7A10-48E4-B62C-B99BFF61139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21"/>
              <c:pt idx="0">
                <c:v>0.85555555555555551</c:v>
              </c:pt>
              <c:pt idx="1">
                <c:v>0.3527777777777778</c:v>
              </c:pt>
              <c:pt idx="2">
                <c:v>4.9666666666666668</c:v>
              </c:pt>
              <c:pt idx="3">
                <c:v>0.59722222222222221</c:v>
              </c:pt>
              <c:pt idx="4">
                <c:v>1.1694444444444445</c:v>
              </c:pt>
              <c:pt idx="5">
                <c:v>1.125</c:v>
              </c:pt>
              <c:pt idx="6">
                <c:v>6.5805555555555557</c:v>
              </c:pt>
              <c:pt idx="7">
                <c:v>1.65</c:v>
              </c:pt>
              <c:pt idx="8">
                <c:v>1.9666666666666666</c:v>
              </c:pt>
              <c:pt idx="9">
                <c:v>2.2250000000000001</c:v>
              </c:pt>
              <c:pt idx="10">
                <c:v>3.0805555555555557</c:v>
              </c:pt>
              <c:pt idx="11">
                <c:v>3.2611111111111111</c:v>
              </c:pt>
              <c:pt idx="12">
                <c:v>8.9194444444444443</c:v>
              </c:pt>
              <c:pt idx="13">
                <c:v>9.4944444444444436</c:v>
              </c:pt>
            </c:numLit>
          </c:xVal>
          <c:yVal>
            <c:numLit>
              <c:formatCode>General</c:formatCode>
              <c:ptCount val="21"/>
              <c:pt idx="0">
                <c:v>4.5149999999999997</c:v>
              </c:pt>
              <c:pt idx="1">
                <c:v>5.18</c:v>
              </c:pt>
              <c:pt idx="2">
                <c:v>5.63</c:v>
              </c:pt>
              <c:pt idx="3">
                <c:v>4.7220000000000004</c:v>
              </c:pt>
              <c:pt idx="4">
                <c:v>5.7049999999999992</c:v>
              </c:pt>
              <c:pt idx="5">
                <c:v>5.7119999999999997</c:v>
              </c:pt>
              <c:pt idx="6">
                <c:v>5.8549999999999995</c:v>
              </c:pt>
              <c:pt idx="7">
                <c:v>6.4149999999999991</c:v>
              </c:pt>
              <c:pt idx="8">
                <c:v>6.0649999999999995</c:v>
              </c:pt>
              <c:pt idx="9">
                <c:v>6.1049999999999995</c:v>
              </c:pt>
              <c:pt idx="10">
                <c:v>5.8650000000000002</c:v>
              </c:pt>
              <c:pt idx="11">
                <c:v>5.2149999999999999</c:v>
              </c:pt>
              <c:pt idx="12">
                <c:v>8.5911299999999997</c:v>
              </c:pt>
              <c:pt idx="13">
                <c:v>7.7053700000000003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{"IFC21","FNBX21","BWRj21","FBNX27","NWC22","BWFH22","BWFK22","BWFi23","DBN23","NEDNAM01","NEDX2030","","","","","","","",""}</c15:f>
                <c15:dlblRangeCache>
                  <c:ptCount val="19"/>
                  <c:pt idx="0">
                    <c:v>IFC21</c:v>
                  </c:pt>
                  <c:pt idx="1">
                    <c:v>FNBX21</c:v>
                  </c:pt>
                  <c:pt idx="2">
                    <c:v>BWRj21</c:v>
                  </c:pt>
                  <c:pt idx="3">
                    <c:v>FBNX27</c:v>
                  </c:pt>
                  <c:pt idx="4">
                    <c:v>NWC22</c:v>
                  </c:pt>
                  <c:pt idx="5">
                    <c:v>BWFH22</c:v>
                  </c:pt>
                  <c:pt idx="6">
                    <c:v>BWFK22</c:v>
                  </c:pt>
                  <c:pt idx="7">
                    <c:v>BWFi23</c:v>
                  </c:pt>
                  <c:pt idx="8">
                    <c:v>DBN23</c:v>
                  </c:pt>
                  <c:pt idx="9">
                    <c:v>NEDNAM01</c:v>
                  </c:pt>
                  <c:pt idx="10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101.65574903716382</c:v>
              </c:pt>
              <c:pt idx="16">
                <c:v>106.92254517923563</c:v>
              </c:pt>
              <c:pt idx="17">
                <c:v>105.41492478356757</c:v>
              </c:pt>
              <c:pt idx="18">
                <c:v>112.79173113005692</c:v>
              </c:pt>
              <c:pt idx="19">
                <c:v>113.68379472662035</c:v>
              </c:pt>
              <c:pt idx="20">
                <c:v>111.73178840646497</c:v>
              </c:pt>
              <c:pt idx="21">
                <c:v>111.91283452384869</c:v>
              </c:pt>
              <c:pt idx="22">
                <c:v>107.44593304585402</c:v>
              </c:pt>
              <c:pt idx="23">
                <c:v>109.97070344645968</c:v>
              </c:pt>
              <c:pt idx="24">
                <c:v>102.08696797129592</c:v>
              </c:pt>
              <c:pt idx="25">
                <c:v>106.26419566147662</c:v>
              </c:pt>
              <c:pt idx="26">
                <c:v>109.5724019882155</c:v>
              </c:pt>
              <c:pt idx="27">
                <c:v>116.29415056453469</c:v>
              </c:pt>
              <c:pt idx="28">
                <c:v>121.19885447183907</c:v>
              </c:pt>
              <c:pt idx="29">
                <c:v>116.64965930412453</c:v>
              </c:pt>
              <c:pt idx="30">
                <c:v>118.36136805029786</c:v>
              </c:pt>
              <c:pt idx="31">
                <c:v>116.23364057408074</c:v>
              </c:pt>
              <c:pt idx="32">
                <c:v>123.53237892294015</c:v>
              </c:pt>
              <c:pt idx="33">
                <c:v>129.43530162612325</c:v>
              </c:pt>
              <c:pt idx="34">
                <c:v>134.97402144902725</c:v>
              </c:pt>
              <c:pt idx="35">
                <c:v>132.04027073965563</c:v>
              </c:pt>
              <c:pt idx="36">
                <c:v>133.22777151650808</c:v>
              </c:pt>
              <c:pt idx="37">
                <c:v>138.42698689226108</c:v>
              </c:pt>
              <c:pt idx="38">
                <c:v>135.21943527765887</c:v>
              </c:pt>
              <c:pt idx="39">
                <c:v>129.86023519865694</c:v>
              </c:pt>
              <c:pt idx="40">
                <c:v>133.42497374172945</c:v>
              </c:pt>
              <c:pt idx="41">
                <c:v>136.09149759702422</c:v>
              </c:pt>
              <c:pt idx="42">
                <c:v>134.55172059646463</c:v>
              </c:pt>
              <c:pt idx="43">
                <c:v>137.00225908357746</c:v>
              </c:pt>
              <c:pt idx="44">
                <c:v>143.86485104512985</c:v>
              </c:pt>
              <c:pt idx="45">
                <c:v>144.12058272820039</c:v>
              </c:pt>
              <c:pt idx="46">
                <c:v>150.47848262944797</c:v>
              </c:pt>
              <c:pt idx="47">
                <c:v>140.34022518186904</c:v>
              </c:pt>
              <c:pt idx="48">
                <c:v>137.66474655518616</c:v>
              </c:pt>
              <c:pt idx="49">
                <c:v>136.37727083182463</c:v>
              </c:pt>
              <c:pt idx="50">
                <c:v>130.73762802264721</c:v>
              </c:pt>
              <c:pt idx="51">
                <c:v>122.1749027124</c:v>
              </c:pt>
              <c:pt idx="52">
                <c:v>129.33196894894499</c:v>
              </c:pt>
              <c:pt idx="53">
                <c:v>120.6731835313868</c:v>
              </c:pt>
              <c:pt idx="54">
                <c:v>110.56081468448599</c:v>
              </c:pt>
              <c:pt idx="55">
                <c:v>108.72240716942625</c:v>
              </c:pt>
              <c:pt idx="56">
                <c:v>112.13509465420191</c:v>
              </c:pt>
              <c:pt idx="57">
                <c:v>128.15954038315942</c:v>
              </c:pt>
              <c:pt idx="58">
                <c:v>133.4530327166793</c:v>
              </c:pt>
              <c:pt idx="59">
                <c:v>128.67072430955594</c:v>
              </c:pt>
              <c:pt idx="60">
                <c:v>127.73615038678034</c:v>
              </c:pt>
              <c:pt idx="61">
                <c:v>135.71825468829985</c:v>
              </c:pt>
              <c:pt idx="62">
                <c:v>131.15445693789638</c:v>
              </c:pt>
              <c:pt idx="63">
                <c:v>135.26260799256212</c:v>
              </c:pt>
              <c:pt idx="64">
                <c:v>137.03955287376041</c:v>
              </c:pt>
              <c:pt idx="65">
                <c:v>141.7243870283028</c:v>
              </c:pt>
              <c:pt idx="66">
                <c:v>141.30530801586011</c:v>
              </c:pt>
              <c:pt idx="67">
                <c:v>146.46125609474282</c:v>
              </c:pt>
              <c:pt idx="68">
                <c:v>143.15547908342839</c:v>
              </c:pt>
              <c:pt idx="69">
                <c:v>142.82836881372276</c:v>
              </c:pt>
              <c:pt idx="70">
                <c:v>145.76363462121358</c:v>
              </c:pt>
              <c:pt idx="71">
                <c:v>141.44101403652149</c:v>
              </c:pt>
              <c:pt idx="72">
                <c:v>136.49284160146783</c:v>
              </c:pt>
              <c:pt idx="73">
                <c:v>149.11269675025633</c:v>
              </c:pt>
              <c:pt idx="74">
                <c:v>157.94553645495452</c:v>
              </c:pt>
              <c:pt idx="75">
                <c:v>154.47405150921108</c:v>
              </c:pt>
              <c:pt idx="76">
                <c:v>159.36361866163213</c:v>
              </c:pt>
              <c:pt idx="77">
                <c:v>165.71617122872212</c:v>
              </c:pt>
              <c:pt idx="78">
                <c:v>178.68313019502719</c:v>
              </c:pt>
              <c:pt idx="79">
                <c:v>186.80481451178176</c:v>
              </c:pt>
              <c:pt idx="80">
                <c:v>197.23468772041807</c:v>
              </c:pt>
              <c:pt idx="81">
                <c:v>191.15492847143619</c:v>
              </c:pt>
              <c:pt idx="82">
                <c:v>196.7173457350265</c:v>
              </c:pt>
              <c:pt idx="83">
                <c:v>186.07119970119257</c:v>
              </c:pt>
              <c:pt idx="84">
                <c:v>180.13664485792273</c:v>
              </c:pt>
              <c:pt idx="85">
                <c:v>186.12618829944867</c:v>
              </c:pt>
              <c:pt idx="86">
                <c:v>185.77236241549144</c:v>
              </c:pt>
              <c:pt idx="87">
                <c:v>185.48385793666017</c:v>
              </c:pt>
              <c:pt idx="88">
                <c:v>180.18680992170505</c:v>
              </c:pt>
              <c:pt idx="89">
                <c:v>179.97256780470815</c:v>
              </c:pt>
              <c:pt idx="90">
                <c:v>186.6293931426687</c:v>
              </c:pt>
              <c:pt idx="91">
                <c:v>193.97587257433671</c:v>
              </c:pt>
              <c:pt idx="92">
                <c:v>194.87902423704281</c:v>
              </c:pt>
              <c:pt idx="93">
                <c:v>190.9843669376655</c:v>
              </c:pt>
              <c:pt idx="94">
                <c:v>199.44268258060086</c:v>
              </c:pt>
              <c:pt idx="95">
                <c:v>194.16423254342271</c:v>
              </c:pt>
              <c:pt idx="96">
                <c:v>201.36461894306299</c:v>
              </c:pt>
              <c:pt idx="97">
                <c:v>185.5305134970942</c:v>
              </c:pt>
              <c:pt idx="98">
                <c:v>177.72060653143402</c:v>
              </c:pt>
              <c:pt idx="99">
                <c:v>186.37133477495809</c:v>
              </c:pt>
              <c:pt idx="100">
                <c:v>196.30082674909829</c:v>
              </c:pt>
              <c:pt idx="101">
                <c:v>191.55760987235979</c:v>
              </c:pt>
              <c:pt idx="102">
                <c:v>195.30217803014466</c:v>
              </c:pt>
              <c:pt idx="103">
                <c:v>185.46031537267157</c:v>
              </c:pt>
              <c:pt idx="104">
                <c:v>171.54430060868316</c:v>
              </c:pt>
              <c:pt idx="105">
                <c:v>136.12074562159131</c:v>
              </c:pt>
              <c:pt idx="106">
                <c:v>152.69412700474817</c:v>
              </c:pt>
              <c:pt idx="107">
                <c:v>154.96438328505479</c:v>
              </c:pt>
              <c:pt idx="108">
                <c:v>163.13844457457486</c:v>
              </c:pt>
              <c:pt idx="109">
                <c:v>168.8430697044586</c:v>
              </c:pt>
              <c:pt idx="110">
                <c:v>163.60673958371424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101.63419139554284</c:v>
              </c:pt>
              <c:pt idx="16">
                <c:v>111.62108211178644</c:v>
              </c:pt>
              <c:pt idx="17">
                <c:v>112.89029913002025</c:v>
              </c:pt>
              <c:pt idx="18">
                <c:v>113.52639733047313</c:v>
              </c:pt>
              <c:pt idx="19">
                <c:v>115.96204266475986</c:v>
              </c:pt>
              <c:pt idx="20">
                <c:v>116.78137289953523</c:v>
              </c:pt>
              <c:pt idx="21">
                <c:v>121.49028721248959</c:v>
              </c:pt>
              <c:pt idx="22">
                <c:v>124.31772136813255</c:v>
              </c:pt>
              <c:pt idx="23">
                <c:v>127.07514003098561</c:v>
              </c:pt>
              <c:pt idx="24">
                <c:v>128.66613037778575</c:v>
              </c:pt>
              <c:pt idx="25">
                <c:v>130.46269812894772</c:v>
              </c:pt>
              <c:pt idx="26">
                <c:v>131.70361101179842</c:v>
              </c:pt>
              <c:pt idx="27">
                <c:v>137.01882969848654</c:v>
              </c:pt>
              <c:pt idx="28">
                <c:v>142.25360505303308</c:v>
              </c:pt>
              <c:pt idx="29">
                <c:v>143.93248718865459</c:v>
              </c:pt>
              <c:pt idx="30">
                <c:v>144.96186390179963</c:v>
              </c:pt>
              <c:pt idx="31">
                <c:v>145.69704209271845</c:v>
              </c:pt>
              <c:pt idx="32">
                <c:v>147.81163570492203</c:v>
              </c:pt>
              <c:pt idx="33">
                <c:v>151.08674848945307</c:v>
              </c:pt>
              <c:pt idx="34">
                <c:v>152.42433500029802</c:v>
              </c:pt>
              <c:pt idx="35">
                <c:v>153.81023287599817</c:v>
              </c:pt>
              <c:pt idx="36">
                <c:v>155.42697355797887</c:v>
              </c:pt>
              <c:pt idx="37">
                <c:v>157.60874247407946</c:v>
              </c:pt>
              <c:pt idx="38">
                <c:v>159.59163693689675</c:v>
              </c:pt>
              <c:pt idx="39">
                <c:v>164.6045766148255</c:v>
              </c:pt>
              <c:pt idx="40">
                <c:v>167.4227470221071</c:v>
              </c:pt>
              <c:pt idx="41">
                <c:v>179.23477909218224</c:v>
              </c:pt>
              <c:pt idx="42">
                <c:v>178.97941425336683</c:v>
              </c:pt>
              <c:pt idx="43">
                <c:v>184.04807833839843</c:v>
              </c:pt>
              <c:pt idx="44">
                <c:v>188.12367870933156</c:v>
              </c:pt>
              <c:pt idx="45">
                <c:v>193.53871782713634</c:v>
              </c:pt>
              <c:pt idx="46">
                <c:v>200.98984964843299</c:v>
              </c:pt>
              <c:pt idx="47">
                <c:v>202.33471128739143</c:v>
              </c:pt>
              <c:pt idx="48">
                <c:v>204.36850278274358</c:v>
              </c:pt>
              <c:pt idx="49">
                <c:v>210.54280767191051</c:v>
              </c:pt>
              <c:pt idx="50">
                <c:v>219.26176912316782</c:v>
              </c:pt>
              <c:pt idx="51">
                <c:v>228.82260534501265</c:v>
              </c:pt>
              <c:pt idx="52">
                <c:v>234.41684379692538</c:v>
              </c:pt>
              <c:pt idx="53">
                <c:v>237.0196073397093</c:v>
              </c:pt>
              <c:pt idx="54">
                <c:v>240.31284705339061</c:v>
              </c:pt>
              <c:pt idx="55">
                <c:v>239.3329508863664</c:v>
              </c:pt>
              <c:pt idx="56">
                <c:v>246.33224929090699</c:v>
              </c:pt>
              <c:pt idx="57">
                <c:v>248.4385119249792</c:v>
              </c:pt>
              <c:pt idx="58">
                <c:v>254.04199494696704</c:v>
              </c:pt>
              <c:pt idx="59">
                <c:v>261.01627741329997</c:v>
              </c:pt>
              <c:pt idx="60">
                <c:v>262.60128021242997</c:v>
              </c:pt>
              <c:pt idx="61">
                <c:v>267.47936159365605</c:v>
              </c:pt>
              <c:pt idx="62">
                <c:v>270.9993899922286</c:v>
              </c:pt>
              <c:pt idx="63">
                <c:v>275.18091057980871</c:v>
              </c:pt>
              <c:pt idx="64">
                <c:v>277.57636040640591</c:v>
              </c:pt>
              <c:pt idx="65">
                <c:v>276.47715801919657</c:v>
              </c:pt>
              <c:pt idx="66">
                <c:v>276.68451588771097</c:v>
              </c:pt>
              <c:pt idx="67">
                <c:v>280.62671687007906</c:v>
              </c:pt>
              <c:pt idx="68">
                <c:v>292.13325414190291</c:v>
              </c:pt>
              <c:pt idx="69">
                <c:v>292.56356642525395</c:v>
              </c:pt>
              <c:pt idx="70">
                <c:v>292.93014857398481</c:v>
              </c:pt>
              <c:pt idx="71">
                <c:v>293.12699763382653</c:v>
              </c:pt>
              <c:pt idx="72">
                <c:v>294.07057343920985</c:v>
              </c:pt>
              <c:pt idx="73">
                <c:v>294.06559776510727</c:v>
              </c:pt>
              <c:pt idx="74">
                <c:v>298.44129385985207</c:v>
              </c:pt>
              <c:pt idx="75">
                <c:v>310.74901281863237</c:v>
              </c:pt>
              <c:pt idx="76">
                <c:v>312.49013953745515</c:v>
              </c:pt>
              <c:pt idx="77">
                <c:v>312.51888863029257</c:v>
              </c:pt>
              <c:pt idx="78">
                <c:v>316.53069360363963</c:v>
              </c:pt>
              <c:pt idx="79">
                <c:v>319.30730084793078</c:v>
              </c:pt>
              <c:pt idx="80">
                <c:v>330.17173175928161</c:v>
              </c:pt>
              <c:pt idx="81">
                <c:v>336.36080087110935</c:v>
              </c:pt>
              <c:pt idx="82">
                <c:v>336.46742724498546</c:v>
              </c:pt>
              <c:pt idx="83">
                <c:v>336.13937150342156</c:v>
              </c:pt>
              <c:pt idx="84">
                <c:v>333.26336304083827</c:v>
              </c:pt>
              <c:pt idx="85">
                <c:v>332.93576515496915</c:v>
              </c:pt>
              <c:pt idx="86">
                <c:v>332.11308087927119</c:v>
              </c:pt>
              <c:pt idx="87">
                <c:v>335.46742299615181</c:v>
              </c:pt>
              <c:pt idx="88">
                <c:v>342.21769848168037</c:v>
              </c:pt>
              <c:pt idx="89">
                <c:v>338.98100348944064</c:v>
              </c:pt>
              <c:pt idx="90">
                <c:v>340.3555714585903</c:v>
              </c:pt>
              <c:pt idx="91">
                <c:v>338.64154080072484</c:v>
              </c:pt>
              <c:pt idx="92">
                <c:v>337.71603346971642</c:v>
              </c:pt>
              <c:pt idx="93">
                <c:v>347.38957153242296</c:v>
              </c:pt>
              <c:pt idx="94">
                <c:v>351.47278855621505</c:v>
              </c:pt>
              <c:pt idx="95">
                <c:v>350.49499125845171</c:v>
              </c:pt>
              <c:pt idx="96">
                <c:v>341.33760862184215</c:v>
              </c:pt>
              <c:pt idx="97">
                <c:v>339.1114047384105</c:v>
              </c:pt>
              <c:pt idx="98">
                <c:v>332.42243227994538</c:v>
              </c:pt>
              <c:pt idx="99">
                <c:v>353.8663385414601</c:v>
              </c:pt>
              <c:pt idx="100">
                <c:v>351.58566998956036</c:v>
              </c:pt>
              <c:pt idx="101">
                <c:v>350.18319475197205</c:v>
              </c:pt>
              <c:pt idx="102">
                <c:v>350.23922406313233</c:v>
              </c:pt>
              <c:pt idx="103">
                <c:v>346.18835719761813</c:v>
              </c:pt>
              <c:pt idx="104">
                <c:v>340.97926098686554</c:v>
              </c:pt>
              <c:pt idx="105">
                <c:v>322.9793067786299</c:v>
              </c:pt>
              <c:pt idx="106">
                <c:v>317.02970496846075</c:v>
              </c:pt>
              <c:pt idx="107">
                <c:v>311.86180374776984</c:v>
              </c:pt>
              <c:pt idx="108">
                <c:v>299.33525067663317</c:v>
              </c:pt>
              <c:pt idx="109">
                <c:v>279.71562100628392</c:v>
              </c:pt>
              <c:pt idx="110">
                <c:v>261.25606831359522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100.85994548608595</c:v>
              </c:pt>
              <c:pt idx="16">
                <c:v>100.60836816603623</c:v>
              </c:pt>
              <c:pt idx="17">
                <c:v>101.48600626960517</c:v>
              </c:pt>
              <c:pt idx="18">
                <c:v>103.03304505658186</c:v>
              </c:pt>
              <c:pt idx="19">
                <c:v>103.12867748336582</c:v>
              </c:pt>
              <c:pt idx="20">
                <c:v>103.78607091547055</c:v>
              </c:pt>
              <c:pt idx="21">
                <c:v>103.92640479938609</c:v>
              </c:pt>
              <c:pt idx="22">
                <c:v>106.61886114519594</c:v>
              </c:pt>
              <c:pt idx="23">
                <c:v>104.18808940963009</c:v>
              </c:pt>
              <c:pt idx="24">
                <c:v>103.41479350095605</c:v>
              </c:pt>
              <c:pt idx="25">
                <c:v>103.61630798311822</c:v>
              </c:pt>
              <c:pt idx="26">
                <c:v>103.15299660168533</c:v>
              </c:pt>
              <c:pt idx="27">
                <c:v>106.25055192107547</c:v>
              </c:pt>
              <c:pt idx="28">
                <c:v>107.28245043122777</c:v>
              </c:pt>
              <c:pt idx="29">
                <c:v>106.21781169293061</c:v>
              </c:pt>
              <c:pt idx="30">
                <c:v>107.48386768436855</c:v>
              </c:pt>
              <c:pt idx="31">
                <c:v>103.72899749172188</c:v>
              </c:pt>
              <c:pt idx="32">
                <c:v>105.88102444505732</c:v>
              </c:pt>
              <c:pt idx="33">
                <c:v>107.53027947664081</c:v>
              </c:pt>
              <c:pt idx="34">
                <c:v>108.41506853920714</c:v>
              </c:pt>
              <c:pt idx="35">
                <c:v>109.98136621262486</c:v>
              </c:pt>
              <c:pt idx="36">
                <c:v>110.78911940047878</c:v>
              </c:pt>
              <c:pt idx="37">
                <c:v>112.10085693597811</c:v>
              </c:pt>
              <c:pt idx="38">
                <c:v>114.26396378499756</c:v>
              </c:pt>
              <c:pt idx="39">
                <c:v>113.10743787900724</c:v>
              </c:pt>
              <c:pt idx="40">
                <c:v>116.02764532377023</c:v>
              </c:pt>
              <c:pt idx="41">
                <c:v>118.14677220977629</c:v>
              </c:pt>
              <c:pt idx="42">
                <c:v>116.69384943739598</c:v>
              </c:pt>
              <c:pt idx="43">
                <c:v>120.86142322125723</c:v>
              </c:pt>
              <c:pt idx="44">
                <c:v>119.38815373451772</c:v>
              </c:pt>
              <c:pt idx="45">
                <c:v>118.99448150608301</c:v>
              </c:pt>
              <c:pt idx="46">
                <c:v>118.8115464889009</c:v>
              </c:pt>
              <c:pt idx="47">
                <c:v>118.5286208743337</c:v>
              </c:pt>
              <c:pt idx="48">
                <c:v>118.79228347345506</c:v>
              </c:pt>
              <c:pt idx="49">
                <c:v>119.64755161265244</c:v>
              </c:pt>
              <c:pt idx="50">
                <c:v>119.96371493936961</c:v>
              </c:pt>
              <c:pt idx="51">
                <c:v>120.55162899908558</c:v>
              </c:pt>
              <c:pt idx="52">
                <c:v>122.18318033345335</c:v>
              </c:pt>
              <c:pt idx="53">
                <c:v>121.63575114424741</c:v>
              </c:pt>
              <c:pt idx="54">
                <c:v>117.78947017274639</c:v>
              </c:pt>
              <c:pt idx="55">
                <c:v>120.94962738389334</c:v>
              </c:pt>
              <c:pt idx="56">
                <c:v>120.96884243453152</c:v>
              </c:pt>
              <c:pt idx="57">
                <c:v>123.22012312428191</c:v>
              </c:pt>
              <c:pt idx="58">
                <c:v>124.7822889965154</c:v>
              </c:pt>
              <c:pt idx="59">
                <c:v>124.43774954051948</c:v>
              </c:pt>
              <c:pt idx="60">
                <c:v>127.33268224990225</c:v>
              </c:pt>
              <c:pt idx="61">
                <c:v>128.92739296758873</c:v>
              </c:pt>
              <c:pt idx="62">
                <c:v>128.0226056667706</c:v>
              </c:pt>
              <c:pt idx="63">
                <c:v>130.4443321553785</c:v>
              </c:pt>
              <c:pt idx="64">
                <c:v>131.27179832417249</c:v>
              </c:pt>
              <c:pt idx="65">
                <c:v>130.04549023701333</c:v>
              </c:pt>
              <c:pt idx="66">
                <c:v>131.56686655411164</c:v>
              </c:pt>
              <c:pt idx="67">
                <c:v>132.79735489912986</c:v>
              </c:pt>
              <c:pt idx="68">
                <c:v>134.044361739614</c:v>
              </c:pt>
              <c:pt idx="69">
                <c:v>134.99400625069842</c:v>
              </c:pt>
              <c:pt idx="70">
                <c:v>136.73297698488329</c:v>
              </c:pt>
              <c:pt idx="71">
                <c:v>138.65980507918911</c:v>
              </c:pt>
              <c:pt idx="72">
                <c:v>138.55909702338471</c:v>
              </c:pt>
              <c:pt idx="73">
                <c:v>141.4778390117603</c:v>
              </c:pt>
              <c:pt idx="74">
                <c:v>143.37444682647785</c:v>
              </c:pt>
              <c:pt idx="75">
                <c:v>145.00550640030409</c:v>
              </c:pt>
              <c:pt idx="76">
                <c:v>143.13955439908494</c:v>
              </c:pt>
              <c:pt idx="77">
                <c:v>142.9170662293989</c:v>
              </c:pt>
              <c:pt idx="78">
                <c:v>148.84252168563324</c:v>
              </c:pt>
              <c:pt idx="79">
                <c:v>151.21562350924685</c:v>
              </c:pt>
              <c:pt idx="80">
                <c:v>153.09429514698738</c:v>
              </c:pt>
              <c:pt idx="81">
                <c:v>155.68609801574468</c:v>
              </c:pt>
              <c:pt idx="82">
                <c:v>155.08023027655602</c:v>
              </c:pt>
              <c:pt idx="83">
                <c:v>154.13266258583039</c:v>
              </c:pt>
              <c:pt idx="84">
                <c:v>154.03824323303044</c:v>
              </c:pt>
              <c:pt idx="85">
                <c:v>156.51320870510466</c:v>
              </c:pt>
              <c:pt idx="86">
                <c:v>155.7713095261291</c:v>
              </c:pt>
              <c:pt idx="87">
                <c:v>157.37481346780382</c:v>
              </c:pt>
              <c:pt idx="88">
                <c:v>158.35127474461879</c:v>
              </c:pt>
              <c:pt idx="89">
                <c:v>163.30297427929131</c:v>
              </c:pt>
              <c:pt idx="90">
                <c:v>165.23849260867493</c:v>
              </c:pt>
              <c:pt idx="91">
                <c:v>169.02526246970172</c:v>
              </c:pt>
              <c:pt idx="92">
                <c:v>169.6234189930934</c:v>
              </c:pt>
              <c:pt idx="93">
                <c:v>171.98594954503747</c:v>
              </c:pt>
              <c:pt idx="94">
                <c:v>173.98852006185788</c:v>
              </c:pt>
              <c:pt idx="95">
                <c:v>175.24518592992678</c:v>
              </c:pt>
              <c:pt idx="96">
                <c:v>179.37091893499121</c:v>
              </c:pt>
              <c:pt idx="97">
                <c:v>178.90316110188124</c:v>
              </c:pt>
              <c:pt idx="98">
                <c:v>181.37643120748839</c:v>
              </c:pt>
              <c:pt idx="99">
                <c:v>182.1043665304008</c:v>
              </c:pt>
              <c:pt idx="100">
                <c:v>181.98603725380482</c:v>
              </c:pt>
              <c:pt idx="101">
                <c:v>183.02412238987958</c:v>
              </c:pt>
              <c:pt idx="102">
                <c:v>185.2024127828453</c:v>
              </c:pt>
              <c:pt idx="103">
                <c:v>187.80925454948613</c:v>
              </c:pt>
              <c:pt idx="104">
                <c:v>186.69505159464413</c:v>
              </c:pt>
              <c:pt idx="105">
                <c:v>174.67157459749157</c:v>
              </c:pt>
              <c:pt idx="106">
                <c:v>183.02003811120639</c:v>
              </c:pt>
              <c:pt idx="107">
                <c:v>194.13568472483047</c:v>
              </c:pt>
              <c:pt idx="108">
                <c:v>195.09437492249737</c:v>
              </c:pt>
              <c:pt idx="109">
                <c:v>197.62904922845792</c:v>
              </c:pt>
              <c:pt idx="110">
                <c:v>199.12418420135495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100.44951900223641</c:v>
              </c:pt>
              <c:pt idx="16">
                <c:v>100.91193133174204</c:v>
              </c:pt>
              <c:pt idx="17">
                <c:v>101.35824225437059</c:v>
              </c:pt>
              <c:pt idx="18">
                <c:v>101.81878929128773</c:v>
              </c:pt>
              <c:pt idx="19">
                <c:v>102.28150511174699</c:v>
              </c:pt>
              <c:pt idx="20">
                <c:v>102.69916742428819</c:v>
              </c:pt>
              <c:pt idx="21">
                <c:v>103.16137776749737</c:v>
              </c:pt>
              <c:pt idx="22">
                <c:v>103.60488728624476</c:v>
              </c:pt>
              <c:pt idx="23">
                <c:v>104.06306634387221</c:v>
              </c:pt>
              <c:pt idx="24">
                <c:v>104.50685699847755</c:v>
              </c:pt>
              <c:pt idx="25">
                <c:v>104.96582270080508</c:v>
              </c:pt>
              <c:pt idx="26">
                <c:v>105.4283254898553</c:v>
              </c:pt>
              <c:pt idx="27">
                <c:v>105.8794697120304</c:v>
              </c:pt>
              <c:pt idx="28">
                <c:v>106.3540934625774</c:v>
              </c:pt>
              <c:pt idx="29">
                <c:v>106.81712612166643</c:v>
              </c:pt>
              <c:pt idx="30">
                <c:v>107.29936107260087</c:v>
              </c:pt>
              <c:pt idx="31">
                <c:v>107.78823006432337</c:v>
              </c:pt>
              <c:pt idx="32">
                <c:v>108.23648377016401</c:v>
              </c:pt>
              <c:pt idx="33">
                <c:v>108.74215140881121</c:v>
              </c:pt>
              <c:pt idx="34">
                <c:v>109.24210323891501</c:v>
              </c:pt>
              <c:pt idx="35">
                <c:v>109.76498025716425</c:v>
              </c:pt>
              <c:pt idx="36">
                <c:v>110.27631610790721</c:v>
              </c:pt>
              <c:pt idx="37">
                <c:v>110.81090267624725</c:v>
              </c:pt>
              <c:pt idx="38">
                <c:v>111.35063488721414</c:v>
              </c:pt>
              <c:pt idx="39">
                <c:v>111.88152580630397</c:v>
              </c:pt>
              <c:pt idx="40">
                <c:v>112.43881831470091</c:v>
              </c:pt>
              <c:pt idx="41">
                <c:v>112.98708090225269</c:v>
              </c:pt>
              <c:pt idx="42">
                <c:v>113.56306518554153</c:v>
              </c:pt>
              <c:pt idx="43">
                <c:v>114.14825392139026</c:v>
              </c:pt>
              <c:pt idx="44">
                <c:v>114.68288975087272</c:v>
              </c:pt>
              <c:pt idx="45">
                <c:v>115.28002651633197</c:v>
              </c:pt>
              <c:pt idx="46">
                <c:v>115.85875419951789</c:v>
              </c:pt>
              <c:pt idx="47">
                <c:v>116.4626738233313</c:v>
              </c:pt>
              <c:pt idx="48">
                <c:v>117.05673377295786</c:v>
              </c:pt>
              <c:pt idx="49">
                <c:v>117.68144439950872</c:v>
              </c:pt>
              <c:pt idx="50">
                <c:v>118.31557015336618</c:v>
              </c:pt>
              <c:pt idx="51">
                <c:v>118.9362341584945</c:v>
              </c:pt>
              <c:pt idx="52">
                <c:v>119.58999171051224</c:v>
              </c:pt>
              <c:pt idx="53">
                <c:v>120.23366631341193</c:v>
              </c:pt>
              <c:pt idx="54">
                <c:v>120.90988340959154</c:v>
              </c:pt>
              <c:pt idx="55">
                <c:v>121.60030244875297</c:v>
              </c:pt>
              <c:pt idx="56">
                <c:v>122.26123408697386</c:v>
              </c:pt>
              <c:pt idx="57">
                <c:v>122.98608789552885</c:v>
              </c:pt>
              <c:pt idx="58">
                <c:v>123.70363623905583</c:v>
              </c:pt>
              <c:pt idx="59">
                <c:v>124.46447266712217</c:v>
              </c:pt>
              <c:pt idx="60">
                <c:v>125.21408971281767</c:v>
              </c:pt>
              <c:pt idx="61">
                <c:v>126.00243821539883</c:v>
              </c:pt>
              <c:pt idx="62">
                <c:v>126.8047205495261</c:v>
              </c:pt>
              <c:pt idx="63">
                <c:v>127.59539495863011</c:v>
              </c:pt>
              <c:pt idx="64">
                <c:v>128.42912727490557</c:v>
              </c:pt>
              <c:pt idx="65">
                <c:v>129.25275860786664</c:v>
              </c:pt>
              <c:pt idx="66">
                <c:v>130.122555674502</c:v>
              </c:pt>
              <c:pt idx="67">
                <c:v>131.00569498169568</c:v>
              </c:pt>
              <c:pt idx="68">
                <c:v>131.81390668593411</c:v>
              </c:pt>
              <c:pt idx="69">
                <c:v>132.71950282843468</c:v>
              </c:pt>
              <c:pt idx="70">
                <c:v>133.60604575246623</c:v>
              </c:pt>
              <c:pt idx="71">
                <c:v>134.53200798255895</c:v>
              </c:pt>
              <c:pt idx="72">
                <c:v>135.43768336829476</c:v>
              </c:pt>
              <c:pt idx="73">
                <c:v>136.38177826228937</c:v>
              </c:pt>
              <c:pt idx="74">
                <c:v>137.32436786646679</c:v>
              </c:pt>
              <c:pt idx="75">
                <c:v>138.22953408088404</c:v>
              </c:pt>
              <c:pt idx="76">
                <c:v>139.15876425970717</c:v>
              </c:pt>
              <c:pt idx="77">
                <c:v>140.05255067770497</c:v>
              </c:pt>
              <c:pt idx="78">
                <c:v>140.97868375898463</c:v>
              </c:pt>
              <c:pt idx="79">
                <c:v>141.90520337903578</c:v>
              </c:pt>
              <c:pt idx="80">
                <c:v>142.74291199413724</c:v>
              </c:pt>
              <c:pt idx="81">
                <c:v>143.67387879690443</c:v>
              </c:pt>
              <c:pt idx="82">
                <c:v>144.57732824961883</c:v>
              </c:pt>
              <c:pt idx="83">
                <c:v>145.51346607492886</c:v>
              </c:pt>
              <c:pt idx="84">
                <c:v>146.41990762336732</c:v>
              </c:pt>
              <c:pt idx="85">
                <c:v>147.35427228249503</c:v>
              </c:pt>
              <c:pt idx="86">
                <c:v>148.28770201705629</c:v>
              </c:pt>
              <c:pt idx="87">
                <c:v>149.19137874162621</c:v>
              </c:pt>
              <c:pt idx="88">
                <c:v>150.1282938169814</c:v>
              </c:pt>
              <c:pt idx="89">
                <c:v>151.04008252905831</c:v>
              </c:pt>
              <c:pt idx="90">
                <c:v>151.98775893270604</c:v>
              </c:pt>
              <c:pt idx="91">
                <c:v>152.94002381369694</c:v>
              </c:pt>
              <c:pt idx="92">
                <c:v>153.80474605174498</c:v>
              </c:pt>
              <c:pt idx="93">
                <c:v>154.76818762310816</c:v>
              </c:pt>
              <c:pt idx="94">
                <c:v>155.70581508343855</c:v>
              </c:pt>
              <c:pt idx="95">
                <c:v>156.67783938878958</c:v>
              </c:pt>
              <c:pt idx="96">
                <c:v>157.6200428672953</c:v>
              </c:pt>
              <c:pt idx="97">
                <c:v>158.59345690927165</c:v>
              </c:pt>
              <c:pt idx="98">
                <c:v>159.56451739752538</c:v>
              </c:pt>
              <c:pt idx="99">
                <c:v>160.49812174432898</c:v>
              </c:pt>
              <c:pt idx="100">
                <c:v>161.45677498330159</c:v>
              </c:pt>
              <c:pt idx="101">
                <c:v>162.38061035296059</c:v>
              </c:pt>
              <c:pt idx="102">
                <c:v>163.33235759006908</c:v>
              </c:pt>
              <c:pt idx="103">
                <c:v>164.28365918828661</c:v>
              </c:pt>
              <c:pt idx="104">
                <c:v>165.17278252520339</c:v>
              </c:pt>
              <c:pt idx="105">
                <c:v>166.119564822363</c:v>
              </c:pt>
              <c:pt idx="106">
                <c:v>167.00746806315232</c:v>
              </c:pt>
              <c:pt idx="107">
                <c:v>167.87898152492644</c:v>
              </c:pt>
              <c:pt idx="108">
                <c:v>168.67650223615473</c:v>
              </c:pt>
              <c:pt idx="109">
                <c:v>169.45820878933267</c:v>
              </c:pt>
              <c:pt idx="110">
                <c:v>170.20819108169499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101.17576196485498</c:v>
              </c:pt>
              <c:pt idx="16">
                <c:v>103.81416753004834</c:v>
              </c:pt>
              <c:pt idx="17">
                <c:v>103.44578193613073</c:v>
              </c:pt>
              <c:pt idx="18">
                <c:v>107.63236647909234</c:v>
              </c:pt>
              <c:pt idx="19">
                <c:v>108.18579325694178</c:v>
              </c:pt>
              <c:pt idx="20">
                <c:v>107.55223522932397</c:v>
              </c:pt>
              <c:pt idx="21">
                <c:v>107.77981041156261</c:v>
              </c:pt>
              <c:pt idx="22">
                <c:v>106.55920201408782</c:v>
              </c:pt>
              <c:pt idx="23">
                <c:v>107.17659433745428</c:v>
              </c:pt>
              <c:pt idx="24">
                <c:v>103.18765128541997</c:v>
              </c:pt>
              <c:pt idx="25">
                <c:v>105.44974017253985</c:v>
              </c:pt>
              <c:pt idx="26">
                <c:v>107.04263974529117</c:v>
              </c:pt>
              <c:pt idx="27">
                <c:v>111.3818369141929</c:v>
              </c:pt>
              <c:pt idx="28">
                <c:v>114.15497827954627</c:v>
              </c:pt>
              <c:pt idx="29">
                <c:v>111.77212369731005</c:v>
              </c:pt>
              <c:pt idx="30">
                <c:v>113.09279077846146</c:v>
              </c:pt>
              <c:pt idx="31">
                <c:v>110.99409119583856</c:v>
              </c:pt>
              <c:pt idx="32">
                <c:v>115.26209816830935</c:v>
              </c:pt>
              <c:pt idx="33">
                <c:v>118.66227611629598</c:v>
              </c:pt>
              <c:pt idx="34">
                <c:v>121.60316748814381</c:v>
              </c:pt>
              <c:pt idx="35">
                <c:v>120.9250615418575</c:v>
              </c:pt>
              <c:pt idx="36">
                <c:v>121.84793328609922</c:v>
              </c:pt>
              <c:pt idx="37">
                <c:v>124.77643027210361</c:v>
              </c:pt>
              <c:pt idx="38">
                <c:v>124.17466561230505</c:v>
              </c:pt>
              <c:pt idx="39">
                <c:v>121.45529152752454</c:v>
              </c:pt>
              <c:pt idx="40">
                <c:v>124.18401627675938</c:v>
              </c:pt>
              <c:pt idx="41">
                <c:v>126.2264721182805</c:v>
              </c:pt>
              <c:pt idx="42">
                <c:v>125.17540148988205</c:v>
              </c:pt>
              <c:pt idx="43">
                <c:v>127.78543699900487</c:v>
              </c:pt>
              <c:pt idx="44">
                <c:v>130.63829289063878</c:v>
              </c:pt>
              <c:pt idx="45">
                <c:v>130.76121533674842</c:v>
              </c:pt>
              <c:pt idx="46">
                <c:v>133.71647198811792</c:v>
              </c:pt>
              <c:pt idx="47">
                <c:v>129.25587584441769</c:v>
              </c:pt>
              <c:pt idx="48">
                <c:v>128.24191459126308</c:v>
              </c:pt>
              <c:pt idx="49">
                <c:v>128.05611065170532</c:v>
              </c:pt>
              <c:pt idx="50">
                <c:v>125.64786342540107</c:v>
              </c:pt>
              <c:pt idx="51">
                <c:v>121.84973591291883</c:v>
              </c:pt>
              <c:pt idx="52">
                <c:v>126.04743525037696</c:v>
              </c:pt>
              <c:pt idx="53">
                <c:v>121.79425581789822</c:v>
              </c:pt>
              <c:pt idx="54">
                <c:v>115.67270957086475</c:v>
              </c:pt>
              <c:pt idx="55">
                <c:v>115.77411829832212</c:v>
              </c:pt>
              <c:pt idx="56">
                <c:v>117.72250590378752</c:v>
              </c:pt>
              <c:pt idx="57">
                <c:v>126.93080627668704</c:v>
              </c:pt>
              <c:pt idx="58">
                <c:v>130.18305214592064</c:v>
              </c:pt>
              <c:pt idx="59">
                <c:v>127.90279014679021</c:v>
              </c:pt>
              <c:pt idx="60">
                <c:v>128.48502021203171</c:v>
              </c:pt>
              <c:pt idx="61">
                <c:v>133.14400165454398</c:v>
              </c:pt>
              <c:pt idx="62">
                <c:v>130.79462220618851</c:v>
              </c:pt>
              <c:pt idx="63">
                <c:v>133.74842168322337</c:v>
              </c:pt>
              <c:pt idx="64">
                <c:v>135.0562633027385</c:v>
              </c:pt>
              <c:pt idx="65">
                <c:v>137.15950791911374</c:v>
              </c:pt>
              <c:pt idx="66">
                <c:v>137.62269911759088</c:v>
              </c:pt>
              <c:pt idx="67">
                <c:v>140.70643395098509</c:v>
              </c:pt>
              <c:pt idx="68">
                <c:v>139.68848579641644</c:v>
              </c:pt>
              <c:pt idx="69">
                <c:v>140.01772019875875</c:v>
              </c:pt>
              <c:pt idx="70">
                <c:v>142.18463664797616</c:v>
              </c:pt>
              <c:pt idx="71">
                <c:v>140.87457295893077</c:v>
              </c:pt>
              <c:pt idx="72">
                <c:v>138.56937470124322</c:v>
              </c:pt>
              <c:pt idx="73">
                <c:v>146.04417086282379</c:v>
              </c:pt>
              <c:pt idx="74">
                <c:v>151.15892796745425</c:v>
              </c:pt>
              <c:pt idx="75">
                <c:v>150.21292339224357</c:v>
              </c:pt>
              <c:pt idx="76">
                <c:v>152.2123370765442</c:v>
              </c:pt>
              <c:pt idx="77">
                <c:v>155.370629381459</c:v>
              </c:pt>
              <c:pt idx="78">
                <c:v>163.58737247186437</c:v>
              </c:pt>
              <c:pt idx="79">
                <c:v>168.3026187533813</c:v>
              </c:pt>
              <c:pt idx="80">
                <c:v>173.82703397143487</c:v>
              </c:pt>
              <c:pt idx="81">
                <c:v>172.25750323884421</c:v>
              </c:pt>
              <c:pt idx="82">
                <c:v>174.77929446006911</c:v>
              </c:pt>
              <c:pt idx="83">
                <c:v>169.95581349805715</c:v>
              </c:pt>
              <c:pt idx="84">
                <c:v>167.42603429538144</c:v>
              </c:pt>
              <c:pt idx="85">
                <c:v>171.23019575989437</c:v>
              </c:pt>
              <c:pt idx="86">
                <c:v>171.04087821122081</c:v>
              </c:pt>
              <c:pt idx="87">
                <c:v>171.64473872775639</c:v>
              </c:pt>
              <c:pt idx="88">
                <c:v>169.72890823851048</c:v>
              </c:pt>
              <c:pt idx="89">
                <c:v>171.4264152365746</c:v>
              </c:pt>
              <c:pt idx="90">
                <c:v>175.42143275940589</c:v>
              </c:pt>
              <c:pt idx="91">
                <c:v>180.29993434478379</c:v>
              </c:pt>
              <c:pt idx="92">
                <c:v>181.11497240115415</c:v>
              </c:pt>
              <c:pt idx="93">
                <c:v>180.2888597010209</c:v>
              </c:pt>
              <c:pt idx="94">
                <c:v>185.12939831658176</c:v>
              </c:pt>
              <c:pt idx="95">
                <c:v>183.3118622630513</c:v>
              </c:pt>
              <c:pt idx="96">
                <c:v>188.22599811239442</c:v>
              </c:pt>
              <c:pt idx="97">
                <c:v>180.91074704145248</c:v>
              </c:pt>
              <c:pt idx="98">
                <c:v>178.0748770120978</c:v>
              </c:pt>
              <c:pt idx="99">
                <c:v>182.83165034785114</c:v>
              </c:pt>
              <c:pt idx="100">
                <c:v>187.88487234857544</c:v>
              </c:pt>
              <c:pt idx="101">
                <c:v>186.15147197248032</c:v>
              </c:pt>
              <c:pt idx="102">
                <c:v>188.85378443129147</c:v>
              </c:pt>
              <c:pt idx="103">
                <c:v>185.11279055897469</c:v>
              </c:pt>
              <c:pt idx="104">
                <c:v>178.03873032099131</c:v>
              </c:pt>
              <c:pt idx="105">
                <c:v>156.4207170404112</c:v>
              </c:pt>
              <c:pt idx="106">
                <c:v>168.35327990696317</c:v>
              </c:pt>
              <c:pt idx="107">
                <c:v>172.84798561073723</c:v>
              </c:pt>
              <c:pt idx="108">
                <c:v>178.2445981297291</c:v>
              </c:pt>
              <c:pt idx="109">
                <c:v>182.22096477160466</c:v>
              </c:pt>
              <c:pt idx="110">
                <c:v>179.97021901134823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152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-6.5993999999999993</c:v>
                </c:pt>
                <c:pt idx="1">
                  <c:v>-3.1012999999999957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-16.226974520773297</c:v>
                </c:pt>
                <c:pt idx="1">
                  <c:v>5.5769952523619049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-23.380657358026603</c:v>
                </c:pt>
                <c:pt idx="1">
                  <c:v>-4.6271202230586788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-21.408412025100134</c:v>
                </c:pt>
                <c:pt idx="1">
                  <c:v>-7.9416040847370084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-25.406393583574594</c:v>
                </c:pt>
                <c:pt idx="1">
                  <c:v>-16.228922158532345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-4.3388000587050719</c:v>
                </c:pt>
                <c:pt idx="1">
                  <c:v>1.1807616377318642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3.5668326524173954</c:v>
                </c:pt>
                <c:pt idx="1">
                  <c:v>4.5875808532232387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16.233025222816732</c:v>
                </c:pt>
                <c:pt idx="1">
                  <c:v>7.4702464253736389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-5.8815954171979046</c:v>
                </c:pt>
                <c:pt idx="1">
                  <c:v>-2.3566117332483372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-13.235857795529849</c:v>
                </c:pt>
                <c:pt idx="1">
                  <c:v>9.3466229397204614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-29.17269542536236</c:v>
                </c:pt>
                <c:pt idx="1">
                  <c:v>-11.836831651160452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-29.508982863850331</c:v>
                </c:pt>
                <c:pt idx="1">
                  <c:v>-17.430222098810788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-38.358213519977113</c:v>
                </c:pt>
                <c:pt idx="1">
                  <c:v>-30.774242705497279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-12.414052909001583</c:v>
                </c:pt>
                <c:pt idx="1">
                  <c:v>-7.3604257434809695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-1.3562838431401048</c:v>
                </c:pt>
                <c:pt idx="1">
                  <c:v>-0.38405756944641656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6.935494113188212</c:v>
                </c:pt>
                <c:pt idx="1">
                  <c:v>-1.1263461315514589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0.75653603492706889</c:v>
                </c:pt>
                <c:pt idx="1">
                  <c:v>0.75866329769895824</c:v>
                </c:pt>
                <c:pt idx="2">
                  <c:v>0.68644379625673047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2.5695942935968885</c:v>
                </c:pt>
                <c:pt idx="1">
                  <c:v>2.5577205975483519</c:v>
                </c:pt>
                <c:pt idx="2">
                  <c:v>2.8979692562677739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6.6574515502945575</c:v>
                </c:pt>
                <c:pt idx="1">
                  <c:v>6.6461544586047694</c:v>
                </c:pt>
                <c:pt idx="2">
                  <c:v>6.7810578474423178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9.7850381528147512</c:v>
                </c:pt>
                <c:pt idx="1">
                  <c:v>9.6526826311821079</c:v>
                </c:pt>
                <c:pt idx="2">
                  <c:v>12.071351903180116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7.5170572614695397</c:v>
                </c:pt>
                <c:pt idx="1">
                  <c:v>7.4275036522014837</c:v>
                </c:pt>
                <c:pt idx="2">
                  <c:v>8.9116395638858314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11.570852481365201</c:v>
                </c:pt>
                <c:pt idx="1">
                  <c:v>11.674007039891364</c:v>
                </c:pt>
                <c:pt idx="2">
                  <c:v>11.178897406211963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10.66615491089966</c:v>
                </c:pt>
                <c:pt idx="1">
                  <c:v>10.702069639064016</c:v>
                </c:pt>
                <c:pt idx="2">
                  <c:v>10.701762880193488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9.2791035888571738</c:v>
                </c:pt>
                <c:pt idx="1">
                  <c:v>9.2464343074468491</c:v>
                </c:pt>
                <c:pt idx="2">
                  <c:v>9.5992086438085877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1.5308726378304272</c:v>
                </c:pt>
                <c:pt idx="1">
                  <c:v>1.5330162490943655</c:v>
                </c:pt>
                <c:pt idx="2">
                  <c:v>1.460241724567668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6.2318426991900377</c:v>
                </c:pt>
                <c:pt idx="1">
                  <c:v>6.2195450527035456</c:v>
                </c:pt>
                <c:pt idx="2">
                  <c:v>6.5719422932369209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-1.4053169131600485</c:v>
                </c:pt>
                <c:pt idx="1">
                  <c:v>-1.4157600013715799</c:v>
                </c:pt>
                <c:pt idx="2">
                  <c:v>-1.2910546322065675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-1.5306955218349461</c:v>
                </c:pt>
                <c:pt idx="1">
                  <c:v>-1.6494089310416737</c:v>
                </c:pt>
                <c:pt idx="2">
                  <c:v>0.51996391778714734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-11.151319730097885</c:v>
                </c:pt>
                <c:pt idx="1">
                  <c:v>-11.225323987650471</c:v>
                </c:pt>
                <c:pt idx="2">
                  <c:v>-9.9988812217026926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2.1525842068395251</c:v>
                </c:pt>
                <c:pt idx="1">
                  <c:v>2.247030959658991</c:v>
                </c:pt>
                <c:pt idx="2">
                  <c:v>1.7937160712162337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5.4055675318276375</c:v>
                </c:pt>
                <c:pt idx="1">
                  <c:v>5.4397750301179881</c:v>
                </c:pt>
                <c:pt idx="2">
                  <c:v>5.4394828532291495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0.53781974717781456</c:v>
                </c:pt>
                <c:pt idx="1">
                  <c:v>0.50776369604055294</c:v>
                </c:pt>
                <c:pt idx="2">
                  <c:v>0.83231945716764066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0.75653603492706889</c:v>
                </c:pt>
                <c:pt idx="1">
                  <c:v>0.75866329769895824</c:v>
                </c:pt>
                <c:pt idx="2">
                  <c:v>0.68644379625673047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2.5695942935968885</c:v>
                </c:pt>
                <c:pt idx="1">
                  <c:v>2.5577205975483519</c:v>
                </c:pt>
                <c:pt idx="2">
                  <c:v>2.8979692562677739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6.6574515502945575</c:v>
                </c:pt>
                <c:pt idx="1">
                  <c:v>6.6461544586047694</c:v>
                </c:pt>
                <c:pt idx="2">
                  <c:v>6.7810578474423178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9.7850381528147512</c:v>
                </c:pt>
                <c:pt idx="1">
                  <c:v>9.6526826311821079</c:v>
                </c:pt>
                <c:pt idx="2">
                  <c:v>12.071351903180116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7.5170572614695397</c:v>
                </c:pt>
                <c:pt idx="1">
                  <c:v>7.4275036522014837</c:v>
                </c:pt>
                <c:pt idx="2">
                  <c:v>8.9116395638858314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11.570852481365201</c:v>
                </c:pt>
                <c:pt idx="1">
                  <c:v>11.674007039891364</c:v>
                </c:pt>
                <c:pt idx="2">
                  <c:v>11.178897406211963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10.66615491089966</c:v>
                </c:pt>
                <c:pt idx="1">
                  <c:v>10.702069639064016</c:v>
                </c:pt>
                <c:pt idx="2">
                  <c:v>10.701762880193488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9.2791035888571738</c:v>
                </c:pt>
                <c:pt idx="1">
                  <c:v>9.2464343074468491</c:v>
                </c:pt>
                <c:pt idx="2">
                  <c:v>9.5992086438085877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1.5308726378304272</c:v>
                </c:pt>
                <c:pt idx="1">
                  <c:v>1.5330162490943655</c:v>
                </c:pt>
                <c:pt idx="2">
                  <c:v>1.460241724567668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6.2318426991900377</c:v>
                </c:pt>
                <c:pt idx="1">
                  <c:v>6.2195450527035456</c:v>
                </c:pt>
                <c:pt idx="2">
                  <c:v>6.5719422932369209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-1.4053169131600485</c:v>
                </c:pt>
                <c:pt idx="1">
                  <c:v>-1.4157600013715799</c:v>
                </c:pt>
                <c:pt idx="2">
                  <c:v>-1.2910546322065675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-1.5306955218349461</c:v>
                </c:pt>
                <c:pt idx="1">
                  <c:v>-1.6494089310416737</c:v>
                </c:pt>
                <c:pt idx="2">
                  <c:v>0.51996391778714734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-11.151319730097885</c:v>
                </c:pt>
                <c:pt idx="1">
                  <c:v>-11.225323987650471</c:v>
                </c:pt>
                <c:pt idx="2">
                  <c:v>-9.9988812217026926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2.1525842068395251</c:v>
                </c:pt>
                <c:pt idx="1">
                  <c:v>2.247030959658991</c:v>
                </c:pt>
                <c:pt idx="2">
                  <c:v>1.7937160712162337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5.4055675318276375</c:v>
                </c:pt>
                <c:pt idx="1">
                  <c:v>5.4397750301179881</c:v>
                </c:pt>
                <c:pt idx="2">
                  <c:v>5.4394828532291495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0.53781974717781456</c:v>
                </c:pt>
                <c:pt idx="1">
                  <c:v>0.50776369604055294</c:v>
                </c:pt>
                <c:pt idx="2">
                  <c:v>0.83231945716764066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5D3F2809-16EF-4484-B85D-BABC1AE863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D05EC478-7EBE-45B8-B10E-503352C089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509B7175-9A6E-4501-A923-896EF5E9CB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BE894189-0FAB-40DE-9157-8271FD99606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4F1C81EF-61F7-4101-B37A-40C3470ED4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8DC7601E-5B6A-4D89-8D37-808458C1F8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E6F78FB-304E-409A-824D-0FC3845FCA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8C69C56F-BBA0-4486-8952-C207D656C8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4B34EE5A-ED79-4DDA-836A-9363775D42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B2F61DEE-37E8-4D18-B120-88838A8D49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37B55A3-15A1-462E-96A8-056FD00D66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7F083FE-C751-4724-8122-5FCD080D44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12292AC-A0C6-45DB-A9F1-C3E7CD2892A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4"/>
              <c:pt idx="0">
                <c:v>3.125</c:v>
              </c:pt>
              <c:pt idx="1">
                <c:v>4.125</c:v>
              </c:pt>
              <c:pt idx="2">
                <c:v>4.625</c:v>
              </c:pt>
              <c:pt idx="3">
                <c:v>5.625</c:v>
              </c:pt>
              <c:pt idx="4">
                <c:v>6.375</c:v>
              </c:pt>
              <c:pt idx="5">
                <c:v>9.375</c:v>
              </c:pt>
              <c:pt idx="6">
                <c:v>11.625</c:v>
              </c:pt>
              <c:pt idx="7">
                <c:v>14.875</c:v>
              </c:pt>
              <c:pt idx="8">
                <c:v>16.875</c:v>
              </c:pt>
              <c:pt idx="9">
                <c:v>20.125</c:v>
              </c:pt>
              <c:pt idx="10">
                <c:v>22.875</c:v>
              </c:pt>
              <c:pt idx="11">
                <c:v>24.875</c:v>
              </c:pt>
              <c:pt idx="12">
                <c:v>29.875</c:v>
              </c:pt>
            </c:numLit>
          </c:xVal>
          <c:yVal>
            <c:numLit>
              <c:formatCode>General</c:formatCode>
              <c:ptCount val="14"/>
              <c:pt idx="0">
                <c:v>5.2169999999999987</c:v>
              </c:pt>
              <c:pt idx="1">
                <c:v>7.6711299999999998</c:v>
              </c:pt>
              <c:pt idx="2">
                <c:v>7.59</c:v>
              </c:pt>
              <c:pt idx="3">
                <c:v>7.71983</c:v>
              </c:pt>
              <c:pt idx="4">
                <c:v>8.0299999999999994</c:v>
              </c:pt>
              <c:pt idx="5">
                <c:v>9.556280000000001</c:v>
              </c:pt>
              <c:pt idx="6">
                <c:v>10.46696</c:v>
              </c:pt>
              <c:pt idx="7">
                <c:v>11.718909999999999</c:v>
              </c:pt>
              <c:pt idx="8">
                <c:v>12.237500000000001</c:v>
              </c:pt>
              <c:pt idx="9">
                <c:v>12.91882</c:v>
              </c:pt>
              <c:pt idx="10">
                <c:v>13.751180000000002</c:v>
              </c:pt>
              <c:pt idx="11">
                <c:v>13.795670000000001</c:v>
              </c:pt>
              <c:pt idx="12">
                <c:v>13.873609999999999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B1629AD-A7EB-4616-A75D-3CD9FC2B38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81A850-1513-4F46-A792-09A7135F89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DE7956-55D5-48F6-BADD-A018BE3F80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9130E8-0BE4-4291-8270-4C39685EAF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19B7275-127F-426F-A555-D4DEBAA86E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D2B6E61-F28B-45C3-A275-2B31130A54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983C7D-05D6-4911-9D60-65CC2CAA06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23B7A70-A645-4A1F-BA5E-85E7A4A869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CC640CB3-588C-49C0-8F08-C866664DBE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0.58333333333333337</c:v>
              </c:pt>
              <c:pt idx="1">
                <c:v>2.4944444444444445</c:v>
              </c:pt>
              <c:pt idx="2">
                <c:v>6.3083333333333336</c:v>
              </c:pt>
              <c:pt idx="3">
                <c:v>10.494444444444444</c:v>
              </c:pt>
              <c:pt idx="4">
                <c:v>15.583333333333334</c:v>
              </c:pt>
              <c:pt idx="5">
                <c:v>16.416666666666668</c:v>
              </c:pt>
              <c:pt idx="6">
                <c:v>20.494444444444444</c:v>
              </c:pt>
              <c:pt idx="7">
                <c:v>23.416666666666668</c:v>
              </c:pt>
              <c:pt idx="8">
                <c:v>27.494444444444444</c:v>
              </c:pt>
            </c:numLit>
          </c:xVal>
          <c:yVal>
            <c:numLit>
              <c:formatCode>General</c:formatCode>
              <c:ptCount val="9"/>
              <c:pt idx="0">
                <c:v>3.55</c:v>
              </c:pt>
              <c:pt idx="1">
                <c:v>4.5649999999999995</c:v>
              </c:pt>
              <c:pt idx="2">
                <c:v>7.38</c:v>
              </c:pt>
              <c:pt idx="3">
                <c:v>9.75</c:v>
              </c:pt>
              <c:pt idx="4">
                <c:v>10.79</c:v>
              </c:pt>
              <c:pt idx="5">
                <c:v>11.15</c:v>
              </c:pt>
              <c:pt idx="6">
                <c:v>11.06</c:v>
              </c:pt>
              <c:pt idx="7">
                <c:v>11.455</c:v>
              </c:pt>
              <c:pt idx="8">
                <c:v>11.42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394607</xdr:colOff>
      <xdr:row>33</xdr:row>
      <xdr:rowOff>81643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DDB0A41-A798-4454-839E-3CADADF9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116286" cy="299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1" t="str">
        <f>"Individual Equity Total Returns [N$,%]" &amp; TEXT(Map!$N$16, " mmmm yyyy")</f>
        <v>Individual Equity Total Returns [N$,%] August 2020</v>
      </c>
      <c r="C2" s="421"/>
      <c r="D2" s="421"/>
      <c r="E2" s="421"/>
      <c r="F2" s="421"/>
      <c r="G2" s="421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157</v>
      </c>
      <c r="C5" s="399"/>
      <c r="D5" s="400"/>
      <c r="E5" s="401">
        <v>-4.5511320277261991</v>
      </c>
      <c r="F5" s="401">
        <v>-2.1918152171075831</v>
      </c>
      <c r="G5" s="401">
        <v>-24.066975011411795</v>
      </c>
      <c r="H5" s="401">
        <v>-31.626281740808025</v>
      </c>
      <c r="I5" s="401">
        <v>-35.144955835096866</v>
      </c>
      <c r="J5" s="85"/>
    </row>
    <row r="6" spans="2:11">
      <c r="B6" s="87" t="s">
        <v>158</v>
      </c>
      <c r="C6" s="402"/>
      <c r="D6" s="400"/>
      <c r="E6" s="21">
        <v>-2.971096624003962</v>
      </c>
      <c r="F6" s="21">
        <v>-1.8319587813058102</v>
      </c>
      <c r="G6" s="21">
        <v>-28.377233550047674</v>
      </c>
      <c r="H6" s="21">
        <v>-35.680449088274145</v>
      </c>
      <c r="I6" s="21">
        <v>-37.214657844800108</v>
      </c>
      <c r="J6" s="85"/>
    </row>
    <row r="7" spans="2:11">
      <c r="B7" s="57" t="s">
        <v>159</v>
      </c>
      <c r="C7" s="402">
        <v>1301</v>
      </c>
      <c r="D7" s="403">
        <v>1.480500090285456E-3</v>
      </c>
      <c r="E7" s="22">
        <v>-3.5581910000000003</v>
      </c>
      <c r="F7" s="22">
        <v>-7.0714290000000002</v>
      </c>
      <c r="G7" s="22">
        <v>-13.202740000000002</v>
      </c>
      <c r="H7" s="22">
        <v>-15.24356</v>
      </c>
      <c r="I7" s="22">
        <v>-13.031990000000002</v>
      </c>
      <c r="J7" s="85"/>
    </row>
    <row r="8" spans="2:11">
      <c r="B8" s="57" t="s">
        <v>160</v>
      </c>
      <c r="C8" s="402">
        <v>3779.9999999999995</v>
      </c>
      <c r="D8" s="403">
        <v>0.14655235869998984</v>
      </c>
      <c r="E8" s="22">
        <v>-2.6275119999999998</v>
      </c>
      <c r="F8" s="22">
        <v>-5.8061299999999996</v>
      </c>
      <c r="G8" s="22">
        <v>-28.876629999999999</v>
      </c>
      <c r="H8" s="22">
        <v>-33.05603</v>
      </c>
      <c r="I8" s="22">
        <v>-37.57452</v>
      </c>
      <c r="J8" s="85"/>
    </row>
    <row r="9" spans="2:11">
      <c r="B9" s="57" t="s">
        <v>161</v>
      </c>
      <c r="C9" s="402">
        <v>2305</v>
      </c>
      <c r="D9" s="403">
        <v>1.2422061093915753E-3</v>
      </c>
      <c r="E9" s="22">
        <v>0.21739130000000001</v>
      </c>
      <c r="F9" s="22">
        <v>-29.076920000000001</v>
      </c>
      <c r="G9" s="22">
        <v>-28.816550000000003</v>
      </c>
      <c r="H9" s="22">
        <v>-21.039560000000002</v>
      </c>
      <c r="I9" s="22">
        <v>-28.859159999999999</v>
      </c>
      <c r="J9" s="85"/>
    </row>
    <row r="10" spans="2:11">
      <c r="B10" s="57" t="s">
        <v>162</v>
      </c>
      <c r="C10" s="402">
        <v>267</v>
      </c>
      <c r="D10" s="403">
        <v>2.464565028775233E-4</v>
      </c>
      <c r="E10" s="22">
        <v>-1.111111</v>
      </c>
      <c r="F10" s="22">
        <v>-10.70234</v>
      </c>
      <c r="G10" s="22">
        <v>15.271080000000001</v>
      </c>
      <c r="H10" s="22">
        <v>-16.074560000000002</v>
      </c>
      <c r="I10" s="22">
        <v>-12.75836</v>
      </c>
      <c r="J10" s="85"/>
    </row>
    <row r="11" spans="2:11">
      <c r="B11" s="57" t="s">
        <v>163</v>
      </c>
      <c r="C11" s="402">
        <v>9634</v>
      </c>
      <c r="D11" s="403">
        <v>2.8224792244478433E-2</v>
      </c>
      <c r="E11" s="22">
        <v>-8.0549730000000004</v>
      </c>
      <c r="F11" s="22">
        <v>-2.4701360000000001</v>
      </c>
      <c r="G11" s="22">
        <v>-41.663020000000003</v>
      </c>
      <c r="H11" s="22">
        <v>-52.984870000000008</v>
      </c>
      <c r="I11" s="22">
        <v>-51.92302999999999</v>
      </c>
      <c r="J11" s="85"/>
    </row>
    <row r="12" spans="2:11">
      <c r="B12" s="57" t="s">
        <v>164</v>
      </c>
      <c r="C12" s="402">
        <v>701</v>
      </c>
      <c r="D12" s="403">
        <v>4.6100809947467438E-4</v>
      </c>
      <c r="E12" s="22">
        <v>-5.90604</v>
      </c>
      <c r="F12" s="22">
        <v>-16.646850000000001</v>
      </c>
      <c r="G12" s="22">
        <v>-18.67869</v>
      </c>
      <c r="H12" s="22"/>
      <c r="I12" s="22">
        <v>-21.330469999999998</v>
      </c>
      <c r="J12" s="85"/>
    </row>
    <row r="13" spans="2:11">
      <c r="B13" s="57" t="s">
        <v>165</v>
      </c>
      <c r="C13" s="402">
        <v>10559</v>
      </c>
      <c r="D13" s="403">
        <v>0.11324843092372003</v>
      </c>
      <c r="E13" s="22">
        <v>-2.168072</v>
      </c>
      <c r="F13" s="22">
        <v>3.9169370000000003</v>
      </c>
      <c r="G13" s="22">
        <v>-24.747800000000002</v>
      </c>
      <c r="H13" s="22">
        <v>-35.379570000000001</v>
      </c>
      <c r="I13" s="22">
        <v>-33.608890000000002</v>
      </c>
      <c r="J13" s="85"/>
    </row>
    <row r="14" spans="2:11">
      <c r="B14" s="87" t="s">
        <v>166</v>
      </c>
      <c r="C14" s="402"/>
      <c r="D14" s="403"/>
      <c r="E14" s="21">
        <v>-7.7271010000000002</v>
      </c>
      <c r="F14" s="21">
        <v>-9.3333329999999997</v>
      </c>
      <c r="G14" s="21">
        <v>0.85188319999999984</v>
      </c>
      <c r="H14" s="21">
        <v>-10.398580000000001</v>
      </c>
      <c r="I14" s="21">
        <v>-13.100670000000001</v>
      </c>
      <c r="J14" s="85"/>
    </row>
    <row r="15" spans="2:11">
      <c r="B15" s="57" t="s">
        <v>167</v>
      </c>
      <c r="C15" s="402">
        <v>24480</v>
      </c>
      <c r="D15" s="403">
        <v>8.5094748537056699E-3</v>
      </c>
      <c r="E15" s="22">
        <v>-7.7271010000000002</v>
      </c>
      <c r="F15" s="22">
        <v>-9.3333329999999997</v>
      </c>
      <c r="G15" s="22">
        <v>0.85188319999999984</v>
      </c>
      <c r="H15" s="22">
        <v>-10.398580000000001</v>
      </c>
      <c r="I15" s="22">
        <v>-13.100670000000001</v>
      </c>
      <c r="J15" s="85"/>
    </row>
    <row r="16" spans="2:11">
      <c r="B16" s="87" t="s">
        <v>168</v>
      </c>
      <c r="C16" s="402"/>
      <c r="D16" s="403"/>
      <c r="E16" s="21">
        <v>-7.1532185730440467</v>
      </c>
      <c r="F16" s="21">
        <v>-2.8883730530040901</v>
      </c>
      <c r="G16" s="21">
        <v>-14.907444308486923</v>
      </c>
      <c r="H16" s="21">
        <v>-22.793325250664747</v>
      </c>
      <c r="I16" s="21">
        <v>-30.765910359868432</v>
      </c>
      <c r="J16" s="85"/>
    </row>
    <row r="17" spans="2:10">
      <c r="B17" s="57" t="s">
        <v>169</v>
      </c>
      <c r="C17" s="402">
        <v>1516</v>
      </c>
      <c r="D17" s="403">
        <v>1.2477756917430277E-2</v>
      </c>
      <c r="E17" s="22">
        <v>-8.3434100000000004</v>
      </c>
      <c r="F17" s="22">
        <v>-12.064970000000001</v>
      </c>
      <c r="G17" s="22">
        <v>-14.83146</v>
      </c>
      <c r="H17" s="22">
        <v>-7.7858880000000008</v>
      </c>
      <c r="I17" s="22">
        <v>-30.586079999999999</v>
      </c>
      <c r="J17" s="85"/>
    </row>
    <row r="18" spans="2:10">
      <c r="B18" s="57" t="s">
        <v>170</v>
      </c>
      <c r="C18" s="402">
        <v>1119</v>
      </c>
      <c r="D18" s="403">
        <v>4.2860473075105515E-2</v>
      </c>
      <c r="E18" s="22">
        <v>-2.4411510000000001</v>
      </c>
      <c r="F18" s="22">
        <v>-0.35618880000000003</v>
      </c>
      <c r="G18" s="22">
        <v>-23.75479</v>
      </c>
      <c r="H18" s="22">
        <v>-32.888509999999997</v>
      </c>
      <c r="I18" s="22">
        <v>-39.26755</v>
      </c>
      <c r="J18" s="85"/>
    </row>
    <row r="19" spans="2:10">
      <c r="B19" s="57" t="s">
        <v>171</v>
      </c>
      <c r="C19" s="402">
        <v>5498</v>
      </c>
      <c r="D19" s="403">
        <v>7.6873030299820205E-2</v>
      </c>
      <c r="E19" s="22">
        <v>-9.5872390000000003</v>
      </c>
      <c r="F19" s="22">
        <v>-2.8106770000000001</v>
      </c>
      <c r="G19" s="22">
        <v>-9.9869500000000002</v>
      </c>
      <c r="H19" s="22">
        <v>-19.600719999999999</v>
      </c>
      <c r="I19" s="22">
        <v>-26.055020000000003</v>
      </c>
      <c r="J19" s="85"/>
    </row>
    <row r="20" spans="2:10">
      <c r="B20" s="87" t="s">
        <v>172</v>
      </c>
      <c r="C20" s="402"/>
      <c r="D20" s="403"/>
      <c r="E20" s="21">
        <v>1.6393439999999999</v>
      </c>
      <c r="F20" s="21">
        <v>-4.6153849999999998</v>
      </c>
      <c r="G20" s="21">
        <v>-4.6153849999999998</v>
      </c>
      <c r="H20" s="21">
        <v>29.12397</v>
      </c>
      <c r="I20" s="21">
        <v>12.727270000000001</v>
      </c>
      <c r="J20" s="85"/>
    </row>
    <row r="21" spans="2:10">
      <c r="B21" s="57" t="s">
        <v>173</v>
      </c>
      <c r="C21" s="402">
        <v>62</v>
      </c>
      <c r="D21" s="403">
        <v>5.4107985378082063E-5</v>
      </c>
      <c r="E21" s="22">
        <v>1.6393439999999999</v>
      </c>
      <c r="F21" s="22">
        <v>-4.6153849999999998</v>
      </c>
      <c r="G21" s="22">
        <v>-4.6153849999999998</v>
      </c>
      <c r="H21" s="22">
        <v>29.12397</v>
      </c>
      <c r="I21" s="22">
        <v>12.727270000000001</v>
      </c>
      <c r="J21" s="85"/>
    </row>
    <row r="22" spans="2:10">
      <c r="B22" s="87" t="s">
        <v>174</v>
      </c>
      <c r="C22" s="402"/>
      <c r="D22" s="403"/>
      <c r="E22" s="21">
        <v>-10.724186117047996</v>
      </c>
      <c r="F22" s="21">
        <v>-14.463008638933314</v>
      </c>
      <c r="G22" s="21">
        <v>-50.564224392583768</v>
      </c>
      <c r="H22" s="21">
        <v>-56.735304623576589</v>
      </c>
      <c r="I22" s="21">
        <v>-58.835224607075375</v>
      </c>
      <c r="J22" s="85"/>
    </row>
    <row r="23" spans="2:10">
      <c r="B23" s="57" t="s">
        <v>175</v>
      </c>
      <c r="C23" s="402">
        <v>1739.9999999999998</v>
      </c>
      <c r="D23" s="403">
        <v>1.2758271315398402E-3</v>
      </c>
      <c r="E23" s="22">
        <v>0</v>
      </c>
      <c r="F23" s="22">
        <v>-0.51457980000000003</v>
      </c>
      <c r="G23" s="22">
        <v>-5.8441559999999999</v>
      </c>
      <c r="H23" s="22">
        <v>-11.76613</v>
      </c>
      <c r="I23" s="22">
        <v>-14.03162</v>
      </c>
      <c r="J23" s="85"/>
    </row>
    <row r="24" spans="2:10">
      <c r="B24" s="57" t="s">
        <v>176</v>
      </c>
      <c r="C24" s="402">
        <v>498.00000000000006</v>
      </c>
      <c r="D24" s="403">
        <v>3.6891159639647598E-3</v>
      </c>
      <c r="E24" s="22">
        <v>-14.43299</v>
      </c>
      <c r="F24" s="22">
        <v>-19.28687</v>
      </c>
      <c r="G24" s="22">
        <v>-66.030010000000004</v>
      </c>
      <c r="H24" s="22">
        <v>-72.287239999999997</v>
      </c>
      <c r="I24" s="22">
        <v>-74.329899999999995</v>
      </c>
      <c r="J24" s="85"/>
    </row>
    <row r="25" spans="2:10">
      <c r="B25" s="87" t="s">
        <v>177</v>
      </c>
      <c r="C25" s="402"/>
      <c r="D25" s="403"/>
      <c r="E25" s="21">
        <v>-8.6583908481721519</v>
      </c>
      <c r="F25" s="21">
        <v>6.0949678318937721</v>
      </c>
      <c r="G25" s="21">
        <v>-26.720010141841531</v>
      </c>
      <c r="H25" s="21">
        <v>-35.118372527882343</v>
      </c>
      <c r="I25" s="21">
        <v>-39.046085564457819</v>
      </c>
      <c r="J25" s="85"/>
    </row>
    <row r="26" spans="2:10">
      <c r="B26" s="57" t="s">
        <v>178</v>
      </c>
      <c r="C26" s="402">
        <v>117</v>
      </c>
      <c r="D26" s="403">
        <v>1.2157362802597375E-4</v>
      </c>
      <c r="E26" s="22">
        <v>-31.176470000000002</v>
      </c>
      <c r="F26" s="22">
        <v>-33.142859999999999</v>
      </c>
      <c r="G26" s="22">
        <v>-25.477709999999998</v>
      </c>
      <c r="H26" s="22">
        <v>-14.598539999999998</v>
      </c>
      <c r="I26" s="22">
        <v>4.4642860000000004</v>
      </c>
      <c r="J26" s="85"/>
    </row>
    <row r="27" spans="2:10">
      <c r="B27" s="57" t="s">
        <v>179</v>
      </c>
      <c r="C27" s="402">
        <v>3144</v>
      </c>
      <c r="D27" s="403">
        <v>8.0017431870545892E-3</v>
      </c>
      <c r="E27" s="22">
        <v>-5.4151629999999997</v>
      </c>
      <c r="F27" s="22">
        <v>3.3870440000000004</v>
      </c>
      <c r="G27" s="22">
        <v>-44.029449999999997</v>
      </c>
      <c r="H27" s="22">
        <v>-43.320399999999999</v>
      </c>
      <c r="I27" s="22">
        <v>-46.653910000000003</v>
      </c>
      <c r="J27" s="85"/>
    </row>
    <row r="28" spans="2:10">
      <c r="B28" s="57" t="s">
        <v>180</v>
      </c>
      <c r="C28" s="402">
        <v>712</v>
      </c>
      <c r="D28" s="403">
        <v>2.4307688996013967E-3</v>
      </c>
      <c r="E28" s="22">
        <v>1.714286</v>
      </c>
      <c r="F28" s="22">
        <v>1.714286</v>
      </c>
      <c r="G28" s="22">
        <v>-7.9826499999999996</v>
      </c>
      <c r="H28" s="22">
        <v>-9.3949479999999994</v>
      </c>
      <c r="I28" s="22">
        <v>-23.480309999999999</v>
      </c>
      <c r="J28" s="85"/>
    </row>
    <row r="29" spans="2:10">
      <c r="B29" s="57" t="s">
        <v>181</v>
      </c>
      <c r="C29" s="402">
        <v>1095</v>
      </c>
      <c r="D29" s="403">
        <v>4.2236317625158742E-4</v>
      </c>
      <c r="E29" s="22">
        <v>0</v>
      </c>
      <c r="F29" s="22">
        <v>10.49545</v>
      </c>
      <c r="G29" s="22">
        <v>7.5905109999999993</v>
      </c>
      <c r="H29" s="22">
        <v>7.2771400000000002</v>
      </c>
      <c r="I29" s="22">
        <v>7.3813940000000011</v>
      </c>
      <c r="J29" s="85"/>
    </row>
    <row r="30" spans="2:10">
      <c r="B30" s="57" t="s">
        <v>182</v>
      </c>
      <c r="C30" s="402">
        <v>12791</v>
      </c>
      <c r="D30" s="403">
        <v>4.9919151013876777E-4</v>
      </c>
      <c r="E30" s="22">
        <v>8.6071990000000001E-2</v>
      </c>
      <c r="F30" s="22">
        <v>2.5352109999999999</v>
      </c>
      <c r="G30" s="22">
        <v>2.5352109999999999</v>
      </c>
      <c r="H30" s="22">
        <v>2.543228</v>
      </c>
      <c r="I30" s="22">
        <v>2.543228</v>
      </c>
      <c r="J30" s="85"/>
    </row>
    <row r="31" spans="2:10">
      <c r="B31" s="57" t="s">
        <v>183</v>
      </c>
      <c r="C31" s="402">
        <v>1518</v>
      </c>
      <c r="D31" s="403">
        <v>0</v>
      </c>
      <c r="E31" s="22">
        <v>-0.5242464</v>
      </c>
      <c r="F31" s="22">
        <v>-3.7412809999999999</v>
      </c>
      <c r="G31" s="22">
        <v>7.5832740000000012</v>
      </c>
      <c r="H31" s="22">
        <v>9.6028880000000001</v>
      </c>
      <c r="I31" s="22">
        <v>18.965520000000001</v>
      </c>
      <c r="J31" s="85"/>
    </row>
    <row r="32" spans="2:10" ht="14.25" thickBot="1">
      <c r="B32" s="393" t="s">
        <v>184</v>
      </c>
      <c r="C32" s="402">
        <v>325</v>
      </c>
      <c r="D32" s="403">
        <v>2.2580754372043951E-3</v>
      </c>
      <c r="E32" s="22">
        <v>-34.86974</v>
      </c>
      <c r="F32" s="394">
        <v>20.370370000000001</v>
      </c>
      <c r="G32" s="394">
        <v>1.5625</v>
      </c>
      <c r="H32" s="394">
        <v>-50</v>
      </c>
      <c r="I32" s="394">
        <v>-46.721310000000003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185</v>
      </c>
      <c r="C34" s="399"/>
      <c r="D34" s="403"/>
      <c r="E34" s="401">
        <v>-5.4569580000000002</v>
      </c>
      <c r="F34" s="401">
        <v>-3.4225690000000002</v>
      </c>
      <c r="G34" s="401">
        <v>-15.655520000000001</v>
      </c>
      <c r="H34" s="401">
        <v>-8.2736999999999998</v>
      </c>
      <c r="I34" s="401">
        <v>-26.137100000000004</v>
      </c>
      <c r="J34" s="85"/>
    </row>
    <row r="35" spans="2:12">
      <c r="B35" s="391" t="s">
        <v>186</v>
      </c>
      <c r="C35" s="399"/>
      <c r="D35" s="403"/>
      <c r="E35" s="392">
        <v>-5.4569580000000002</v>
      </c>
      <c r="F35" s="392">
        <v>-3.4225690000000002</v>
      </c>
      <c r="G35" s="392">
        <v>-15.655520000000001</v>
      </c>
      <c r="H35" s="392">
        <v>-8.2736999999999998</v>
      </c>
      <c r="I35" s="392">
        <v>-26.137100000000004</v>
      </c>
      <c r="J35" s="85"/>
    </row>
    <row r="36" spans="2:12" ht="14.25" thickBot="1">
      <c r="B36" s="408" t="s">
        <v>187</v>
      </c>
      <c r="C36" s="409">
        <v>5700</v>
      </c>
      <c r="D36" s="410">
        <v>1.7850256694871613E-2</v>
      </c>
      <c r="E36" s="411">
        <v>-5.4569580000000002</v>
      </c>
      <c r="F36" s="411">
        <v>-3.4225690000000002</v>
      </c>
      <c r="G36" s="411">
        <v>-15.655520000000001</v>
      </c>
      <c r="H36" s="411">
        <v>-8.2736999999999998</v>
      </c>
      <c r="I36" s="411">
        <v>-26.137100000000004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188</v>
      </c>
      <c r="C38" s="399"/>
      <c r="D38" s="400"/>
      <c r="E38" s="401">
        <v>-1.9144130710267855</v>
      </c>
      <c r="F38" s="401">
        <v>12.88457634608044</v>
      </c>
      <c r="G38" s="401">
        <v>23.500468611718361</v>
      </c>
      <c r="H38" s="401">
        <v>34.342322255027348</v>
      </c>
      <c r="I38" s="401">
        <v>13.899683005192925</v>
      </c>
      <c r="J38" s="85"/>
    </row>
    <row r="39" spans="2:12">
      <c r="B39" s="391" t="s">
        <v>189</v>
      </c>
      <c r="C39" s="399"/>
      <c r="D39" s="400"/>
      <c r="E39" s="392">
        <v>-1.8993695919704923</v>
      </c>
      <c r="F39" s="392">
        <v>12.928882836071956</v>
      </c>
      <c r="G39" s="392">
        <v>23.638358442197163</v>
      </c>
      <c r="H39" s="392">
        <v>34.532119978072195</v>
      </c>
      <c r="I39" s="392">
        <v>14.040800966765383</v>
      </c>
      <c r="J39" s="85"/>
      <c r="L39" s="1" t="s">
        <v>131</v>
      </c>
    </row>
    <row r="40" spans="2:12">
      <c r="B40" s="393" t="s">
        <v>190</v>
      </c>
      <c r="C40" s="399">
        <v>40446</v>
      </c>
      <c r="D40" s="403">
        <v>0.41910771026985183</v>
      </c>
      <c r="E40" s="394">
        <v>-2.1711999999999998</v>
      </c>
      <c r="F40" s="394">
        <v>11.905659999999999</v>
      </c>
      <c r="G40" s="394">
        <v>19.057200000000002</v>
      </c>
      <c r="H40" s="394">
        <v>28.403289999999998</v>
      </c>
      <c r="I40" s="394">
        <v>5.4810280000000002</v>
      </c>
      <c r="J40" s="85"/>
    </row>
    <row r="41" spans="2:12">
      <c r="B41" s="393" t="s">
        <v>191</v>
      </c>
      <c r="C41" s="399">
        <v>200.99999999999997</v>
      </c>
      <c r="D41" s="403">
        <v>2.5853361141793068E-3</v>
      </c>
      <c r="E41" s="394">
        <v>27.21519</v>
      </c>
      <c r="F41" s="394">
        <v>50</v>
      </c>
      <c r="G41" s="394">
        <v>142.1687</v>
      </c>
      <c r="H41" s="394">
        <v>34</v>
      </c>
      <c r="I41" s="394">
        <v>131.03450000000001</v>
      </c>
      <c r="J41" s="85"/>
    </row>
    <row r="42" spans="2:12">
      <c r="B42" s="393" t="s">
        <v>192</v>
      </c>
      <c r="C42" s="399">
        <v>21</v>
      </c>
      <c r="D42" s="403">
        <v>1.1010681664159493E-4</v>
      </c>
      <c r="E42" s="394">
        <v>0</v>
      </c>
      <c r="F42" s="394">
        <v>40</v>
      </c>
      <c r="G42" s="394">
        <v>133.33330000000001</v>
      </c>
      <c r="H42" s="394">
        <v>5</v>
      </c>
      <c r="I42" s="394">
        <v>50</v>
      </c>
      <c r="J42" s="85"/>
    </row>
    <row r="43" spans="2:12">
      <c r="B43" s="393" t="s">
        <v>193</v>
      </c>
      <c r="C43" s="399">
        <v>209</v>
      </c>
      <c r="D43" s="403">
        <v>1.6990111486785817E-4</v>
      </c>
      <c r="E43" s="394">
        <v>11.170210000000001</v>
      </c>
      <c r="F43" s="394">
        <v>9.4240840000000006</v>
      </c>
      <c r="G43" s="394">
        <v>90</v>
      </c>
      <c r="H43" s="394">
        <v>5.0251260000000002</v>
      </c>
      <c r="I43" s="394">
        <v>55.970149999999997</v>
      </c>
      <c r="J43" s="85"/>
    </row>
    <row r="44" spans="2:12">
      <c r="B44" s="393" t="s">
        <v>194</v>
      </c>
      <c r="C44" s="399">
        <v>287</v>
      </c>
      <c r="D44" s="403">
        <v>4.1532839125559234E-4</v>
      </c>
      <c r="E44" s="394">
        <v>2.8673829999999998</v>
      </c>
      <c r="F44" s="394">
        <v>2.5</v>
      </c>
      <c r="G44" s="394">
        <v>66.860470000000007</v>
      </c>
      <c r="H44" s="394">
        <v>-4.6511630000000004</v>
      </c>
      <c r="I44" s="394">
        <v>3.9855070000000001</v>
      </c>
      <c r="J44" s="85"/>
    </row>
    <row r="45" spans="2:12">
      <c r="B45" s="393" t="s">
        <v>195</v>
      </c>
      <c r="C45" s="399">
        <v>49</v>
      </c>
      <c r="D45" s="403">
        <v>2.4389123596250649E-4</v>
      </c>
      <c r="E45" s="394">
        <v>19.5122</v>
      </c>
      <c r="F45" s="394">
        <v>13.953490000000002</v>
      </c>
      <c r="G45" s="394">
        <v>68.965519999999998</v>
      </c>
      <c r="H45" s="395">
        <v>19.5122</v>
      </c>
      <c r="I45" s="394">
        <v>22.5</v>
      </c>
      <c r="J45" s="85"/>
    </row>
    <row r="46" spans="2:12">
      <c r="B46" s="393" t="s">
        <v>196</v>
      </c>
      <c r="C46" s="399">
        <v>106</v>
      </c>
      <c r="D46" s="403">
        <v>1.2752241893416354E-4</v>
      </c>
      <c r="E46" s="394">
        <v>24.705880000000001</v>
      </c>
      <c r="F46" s="394">
        <v>45.205480000000001</v>
      </c>
      <c r="G46" s="394">
        <v>82.758619999999993</v>
      </c>
      <c r="H46" s="395">
        <v>-7.0175440000000009</v>
      </c>
      <c r="I46" s="394">
        <v>23.25581</v>
      </c>
      <c r="J46" s="85"/>
    </row>
    <row r="47" spans="2:12">
      <c r="B47" s="393" t="s">
        <v>197</v>
      </c>
      <c r="C47" s="399">
        <v>11059</v>
      </c>
      <c r="D47" s="403">
        <v>3.5174485656548668E-2</v>
      </c>
      <c r="E47" s="394">
        <v>-1.170688</v>
      </c>
      <c r="F47" s="394">
        <v>22.327159999999999</v>
      </c>
      <c r="G47" s="394">
        <v>67.808430000000001</v>
      </c>
      <c r="H47" s="394">
        <v>108.5493</v>
      </c>
      <c r="I47" s="394">
        <v>107.1439</v>
      </c>
      <c r="J47" s="85"/>
    </row>
    <row r="48" spans="2:12">
      <c r="B48" s="391" t="s">
        <v>198</v>
      </c>
      <c r="C48" s="399"/>
      <c r="D48" s="403"/>
      <c r="E48" s="392">
        <v>-5.6603779999999997</v>
      </c>
      <c r="F48" s="392">
        <v>1.8518520000000001</v>
      </c>
      <c r="G48" s="392">
        <v>-10.835369999999999</v>
      </c>
      <c r="H48" s="392">
        <v>-12.919059999999998</v>
      </c>
      <c r="I48" s="392">
        <v>-21.239989999999999</v>
      </c>
      <c r="J48" s="85"/>
    </row>
    <row r="49" spans="2:10" ht="14.25" thickBot="1">
      <c r="B49" s="408" t="s">
        <v>199</v>
      </c>
      <c r="C49" s="409">
        <v>1650</v>
      </c>
      <c r="D49" s="410">
        <v>1.8390254343861304E-3</v>
      </c>
      <c r="E49" s="411">
        <v>-5.6603779999999997</v>
      </c>
      <c r="F49" s="411">
        <v>1.8518520000000001</v>
      </c>
      <c r="G49" s="411">
        <v>-10.835369999999999</v>
      </c>
      <c r="H49" s="411">
        <v>-12.919059999999998</v>
      </c>
      <c r="I49" s="411">
        <v>-21.239989999999999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200</v>
      </c>
      <c r="C51" s="402"/>
      <c r="D51" s="403"/>
      <c r="E51" s="413">
        <v>0.24788698958934013</v>
      </c>
      <c r="F51" s="413">
        <v>1.0571762138116201</v>
      </c>
      <c r="G51" s="413">
        <v>-8.7799806295600096</v>
      </c>
      <c r="H51" s="413">
        <v>-12.755216801148229</v>
      </c>
      <c r="I51" s="413">
        <v>-19.722732964573826</v>
      </c>
      <c r="J51" s="85"/>
    </row>
    <row r="52" spans="2:10">
      <c r="B52" s="412" t="s">
        <v>201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202</v>
      </c>
      <c r="C53" s="414"/>
      <c r="D53" s="403"/>
      <c r="E53" s="21">
        <v>-9.681317</v>
      </c>
      <c r="F53" s="21">
        <v>-12.393789999999999</v>
      </c>
      <c r="G53" s="21">
        <v>-26.21838</v>
      </c>
      <c r="H53" s="21">
        <v>-43.237580000000001</v>
      </c>
      <c r="I53" s="21">
        <v>-44.199309999999997</v>
      </c>
      <c r="J53" s="85"/>
    </row>
    <row r="54" spans="2:10">
      <c r="B54" s="57" t="s">
        <v>203</v>
      </c>
      <c r="C54" s="402">
        <v>5980</v>
      </c>
      <c r="D54" s="403">
        <v>1.005332836792208E-2</v>
      </c>
      <c r="E54" s="22">
        <v>-9.681317</v>
      </c>
      <c r="F54" s="22">
        <v>-12.393789999999999</v>
      </c>
      <c r="G54" s="22">
        <v>-26.218380000000003</v>
      </c>
      <c r="H54" s="22">
        <v>-43.237580000000001</v>
      </c>
      <c r="I54" s="22">
        <v>-44.199309999999997</v>
      </c>
      <c r="J54" s="85"/>
    </row>
    <row r="55" spans="2:10">
      <c r="B55" s="412" t="s">
        <v>204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205</v>
      </c>
      <c r="C56" s="414"/>
      <c r="D56" s="403"/>
      <c r="E56" s="21">
        <v>-15.76812</v>
      </c>
      <c r="F56" s="21">
        <v>-24.32292</v>
      </c>
      <c r="G56" s="21">
        <v>-37.958190000000002</v>
      </c>
      <c r="H56" s="21">
        <v>-33.724490000000003</v>
      </c>
      <c r="I56" s="21">
        <v>-38.999290000000002</v>
      </c>
      <c r="J56" s="85"/>
    </row>
    <row r="57" spans="2:10">
      <c r="B57" s="57" t="s">
        <v>206</v>
      </c>
      <c r="C57" s="402">
        <v>2906</v>
      </c>
      <c r="D57" s="403">
        <v>2.5181580904084706E-3</v>
      </c>
      <c r="E57" s="22">
        <v>-15.76812</v>
      </c>
      <c r="F57" s="22">
        <v>-24.32292</v>
      </c>
      <c r="G57" s="22">
        <v>-37.958190000000002</v>
      </c>
      <c r="H57" s="22">
        <v>-33.724490000000003</v>
      </c>
      <c r="I57" s="22">
        <v>-38.999290000000002</v>
      </c>
      <c r="J57" s="85"/>
    </row>
    <row r="58" spans="2:10">
      <c r="B58" s="87" t="s">
        <v>207</v>
      </c>
      <c r="C58" s="414"/>
      <c r="D58" s="403"/>
      <c r="E58" s="21">
        <v>-11.344609999999999</v>
      </c>
      <c r="F58" s="21">
        <v>10.054970000000001</v>
      </c>
      <c r="G58" s="21">
        <v>16.694489999999998</v>
      </c>
      <c r="H58" s="21">
        <v>-5.2244419999999998</v>
      </c>
      <c r="I58" s="21">
        <v>3.7073659999999999</v>
      </c>
      <c r="J58" s="85"/>
    </row>
    <row r="59" spans="2:10">
      <c r="B59" s="57" t="s">
        <v>208</v>
      </c>
      <c r="C59" s="402">
        <v>6292</v>
      </c>
      <c r="D59" s="403">
        <v>2.5821537343947206E-3</v>
      </c>
      <c r="E59" s="22">
        <v>-11.344609999999999</v>
      </c>
      <c r="F59" s="22">
        <v>10.054970000000001</v>
      </c>
      <c r="G59" s="22">
        <v>16.694489999999998</v>
      </c>
      <c r="H59" s="22">
        <v>-5.2244419999999998</v>
      </c>
      <c r="I59" s="22">
        <v>3.7073659999999999</v>
      </c>
      <c r="J59" s="85"/>
    </row>
    <row r="60" spans="2:10">
      <c r="B60" s="412" t="s">
        <v>209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210</v>
      </c>
      <c r="C61" s="414"/>
      <c r="D61" s="403"/>
      <c r="E61" s="21">
        <v>-6.8057251426745919</v>
      </c>
      <c r="F61" s="60">
        <v>-6.7772208830164722</v>
      </c>
      <c r="G61" s="60">
        <v>-28.271892768177789</v>
      </c>
      <c r="H61" s="60">
        <v>-37.291328754021713</v>
      </c>
      <c r="I61" s="60">
        <v>-34.478537872125209</v>
      </c>
      <c r="J61" s="85"/>
    </row>
    <row r="62" spans="2:10">
      <c r="B62" s="57" t="s">
        <v>211</v>
      </c>
      <c r="C62" s="402">
        <v>160</v>
      </c>
      <c r="D62" s="403">
        <v>2.1526452480547361E-5</v>
      </c>
      <c r="E62" s="22">
        <v>7.5</v>
      </c>
      <c r="F62" s="22">
        <v>7.5</v>
      </c>
      <c r="G62" s="22">
        <v>7.5</v>
      </c>
      <c r="H62" s="22">
        <v>7.5</v>
      </c>
      <c r="I62" s="22">
        <v>7.5</v>
      </c>
      <c r="J62" s="85"/>
    </row>
    <row r="63" spans="2:10">
      <c r="B63" s="57" t="s">
        <v>212</v>
      </c>
      <c r="C63" s="402">
        <v>3040</v>
      </c>
      <c r="D63" s="403">
        <v>1.0814097530656175E-2</v>
      </c>
      <c r="E63" s="22">
        <v>-6.8342020000000003</v>
      </c>
      <c r="F63" s="22">
        <v>-6.8056409999999996</v>
      </c>
      <c r="G63" s="22">
        <v>-28.3431</v>
      </c>
      <c r="H63" s="22">
        <v>-37.380490000000002</v>
      </c>
      <c r="I63" s="22">
        <v>-34.562100000000001</v>
      </c>
      <c r="J63" s="85"/>
    </row>
    <row r="64" spans="2:10">
      <c r="B64" s="412" t="s">
        <v>213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214</v>
      </c>
      <c r="C65" s="402"/>
      <c r="D65" s="403"/>
      <c r="E65" s="21">
        <v>5.6708429999999996</v>
      </c>
      <c r="F65" s="60">
        <v>6.7942400000000003</v>
      </c>
      <c r="G65" s="60">
        <v>-0.1078426</v>
      </c>
      <c r="H65" s="60">
        <v>0.56857049999999998</v>
      </c>
      <c r="I65" s="60">
        <v>-11.05536</v>
      </c>
      <c r="J65" s="85"/>
    </row>
    <row r="66" spans="2:10">
      <c r="B66" s="57" t="s">
        <v>215</v>
      </c>
      <c r="C66" s="402">
        <v>11050</v>
      </c>
      <c r="D66" s="403">
        <v>4.5457916941199716E-2</v>
      </c>
      <c r="E66" s="22">
        <v>5.6708429999999996</v>
      </c>
      <c r="F66" s="22">
        <v>6.7942400000000003</v>
      </c>
      <c r="G66" s="22">
        <v>-0.1078426</v>
      </c>
      <c r="H66" s="22">
        <v>0.56857049999999998</v>
      </c>
      <c r="I66" s="22">
        <v>-11.05536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9" t="s">
        <v>0</v>
      </c>
      <c r="F11" s="420"/>
      <c r="G11" s="420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22" t="s">
        <v>127</v>
      </c>
      <c r="R12" s="423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21" t="s">
        <v>2</v>
      </c>
      <c r="F16" s="421"/>
      <c r="G16" s="421"/>
      <c r="H16" s="421"/>
      <c r="I16" s="421"/>
      <c r="J16" s="421"/>
      <c r="K16" s="421"/>
      <c r="L16" s="421"/>
      <c r="M16" s="421"/>
      <c r="N16" s="418">
        <v>44074</v>
      </c>
      <c r="O16" s="418"/>
      <c r="P16" s="418"/>
      <c r="Q16" s="418"/>
      <c r="R16" s="418"/>
      <c r="S16" s="114"/>
    </row>
    <row r="17" spans="4:19">
      <c r="D17" s="113"/>
      <c r="E17" s="434"/>
      <c r="F17" s="434"/>
      <c r="G17" s="434"/>
      <c r="H17" s="434"/>
      <c r="I17" s="434"/>
      <c r="J17" s="434"/>
      <c r="K17" s="434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4"/>
      <c r="F18" s="434"/>
      <c r="G18" s="434"/>
      <c r="H18" s="434"/>
      <c r="I18" s="434"/>
      <c r="J18" s="434"/>
      <c r="K18" s="434"/>
      <c r="L18" s="131"/>
      <c r="N18" s="435" t="s">
        <v>6</v>
      </c>
      <c r="O18" s="435"/>
      <c r="Q18" s="435" t="s">
        <v>3</v>
      </c>
      <c r="R18" s="435"/>
      <c r="S18" s="114"/>
    </row>
    <row r="19" spans="4:19" ht="13.5" customHeight="1">
      <c r="D19" s="113"/>
      <c r="E19" s="434"/>
      <c r="F19" s="434"/>
      <c r="G19" s="434"/>
      <c r="H19" s="434"/>
      <c r="I19" s="434"/>
      <c r="J19" s="434"/>
      <c r="K19" s="434"/>
      <c r="L19" s="131"/>
      <c r="N19" s="435"/>
      <c r="O19" s="435"/>
      <c r="Q19" s="435"/>
      <c r="R19" s="435"/>
      <c r="S19" s="114"/>
    </row>
    <row r="20" spans="4:19">
      <c r="D20" s="113"/>
      <c r="E20" s="434"/>
      <c r="F20" s="434"/>
      <c r="G20" s="434"/>
      <c r="H20" s="434"/>
      <c r="I20" s="434"/>
      <c r="J20" s="434"/>
      <c r="K20" s="434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4"/>
      <c r="F21" s="434"/>
      <c r="G21" s="434"/>
      <c r="H21" s="434"/>
      <c r="I21" s="434"/>
      <c r="J21" s="434"/>
      <c r="K21" s="434"/>
      <c r="L21" s="131"/>
      <c r="M21" s="132"/>
      <c r="N21" s="132"/>
      <c r="O21" s="131"/>
      <c r="Q21" s="424" t="s">
        <v>31</v>
      </c>
      <c r="R21" s="424"/>
      <c r="S21" s="114"/>
    </row>
    <row r="22" spans="4:19" ht="15">
      <c r="D22" s="113"/>
      <c r="E22" s="434"/>
      <c r="F22" s="434"/>
      <c r="G22" s="434"/>
      <c r="H22" s="434"/>
      <c r="I22" s="434"/>
      <c r="J22" s="434"/>
      <c r="K22" s="434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4"/>
      <c r="F23" s="434"/>
      <c r="G23" s="434"/>
      <c r="H23" s="434"/>
      <c r="I23" s="434"/>
      <c r="J23" s="434"/>
      <c r="K23" s="434"/>
      <c r="L23" s="131"/>
      <c r="N23" s="436" t="s">
        <v>5</v>
      </c>
      <c r="O23" s="436"/>
      <c r="Q23" s="435" t="s">
        <v>4</v>
      </c>
      <c r="R23" s="435"/>
      <c r="S23" s="114"/>
    </row>
    <row r="24" spans="4:19" ht="13.15" customHeight="1">
      <c r="D24" s="113"/>
      <c r="E24" s="434"/>
      <c r="F24" s="434"/>
      <c r="G24" s="434"/>
      <c r="H24" s="434"/>
      <c r="I24" s="434"/>
      <c r="J24" s="434"/>
      <c r="K24" s="434"/>
      <c r="L24" s="131"/>
      <c r="N24" s="436"/>
      <c r="O24" s="436"/>
      <c r="Q24" s="435"/>
      <c r="R24" s="435"/>
      <c r="S24" s="114"/>
    </row>
    <row r="25" spans="4:19" ht="13.15" customHeight="1">
      <c r="D25" s="113"/>
      <c r="E25" s="434"/>
      <c r="F25" s="434"/>
      <c r="G25" s="434"/>
      <c r="H25" s="434"/>
      <c r="I25" s="434"/>
      <c r="J25" s="434"/>
      <c r="K25" s="434"/>
      <c r="L25" s="131"/>
      <c r="N25" s="133"/>
      <c r="O25" s="133"/>
      <c r="S25" s="114"/>
    </row>
    <row r="26" spans="4:19" ht="13.15" customHeight="1">
      <c r="D26" s="113"/>
      <c r="E26" s="434"/>
      <c r="F26" s="434"/>
      <c r="G26" s="434"/>
      <c r="H26" s="434"/>
      <c r="I26" s="434"/>
      <c r="J26" s="434"/>
      <c r="K26" s="434"/>
      <c r="L26" s="131"/>
      <c r="N26" s="424" t="s">
        <v>58</v>
      </c>
      <c r="O26" s="424"/>
      <c r="Q26" s="424" t="s">
        <v>93</v>
      </c>
      <c r="R26" s="424"/>
      <c r="S26" s="114"/>
    </row>
    <row r="27" spans="4:19">
      <c r="D27" s="113"/>
      <c r="E27" s="434"/>
      <c r="F27" s="434"/>
      <c r="G27" s="434"/>
      <c r="H27" s="434"/>
      <c r="I27" s="434"/>
      <c r="J27" s="434"/>
      <c r="K27" s="434"/>
      <c r="L27" s="131"/>
      <c r="Q27" s="131"/>
      <c r="R27" s="131"/>
      <c r="S27" s="114"/>
    </row>
    <row r="28" spans="4:19" ht="13.15" customHeight="1">
      <c r="D28" s="113"/>
      <c r="E28" s="434"/>
      <c r="F28" s="434"/>
      <c r="G28" s="434"/>
      <c r="H28" s="434"/>
      <c r="I28" s="434"/>
      <c r="J28" s="434"/>
      <c r="K28" s="434"/>
      <c r="L28" s="131"/>
      <c r="N28" s="424" t="s">
        <v>59</v>
      </c>
      <c r="O28" s="424"/>
      <c r="Q28" s="424" t="s">
        <v>63</v>
      </c>
      <c r="R28" s="424"/>
      <c r="S28" s="114"/>
    </row>
    <row r="29" spans="4:19" ht="13.15" customHeight="1">
      <c r="D29" s="113"/>
      <c r="E29" s="434"/>
      <c r="F29" s="434"/>
      <c r="G29" s="434"/>
      <c r="H29" s="434"/>
      <c r="I29" s="434"/>
      <c r="J29" s="434"/>
      <c r="K29" s="434"/>
      <c r="L29" s="131"/>
      <c r="O29" s="131"/>
      <c r="S29" s="114"/>
    </row>
    <row r="30" spans="4:19" ht="13.15" customHeight="1">
      <c r="D30" s="113"/>
      <c r="E30" s="434"/>
      <c r="F30" s="434"/>
      <c r="G30" s="434"/>
      <c r="H30" s="434"/>
      <c r="I30" s="434"/>
      <c r="J30" s="434"/>
      <c r="K30" s="434"/>
      <c r="L30" s="131"/>
      <c r="O30" s="131"/>
      <c r="Q30" s="424" t="s">
        <v>18</v>
      </c>
      <c r="R30" s="424"/>
      <c r="S30" s="114"/>
    </row>
    <row r="31" spans="4:19" ht="13.15" customHeight="1">
      <c r="D31" s="113"/>
      <c r="E31" s="434"/>
      <c r="F31" s="434"/>
      <c r="G31" s="434"/>
      <c r="H31" s="434"/>
      <c r="I31" s="434"/>
      <c r="J31" s="434"/>
      <c r="K31" s="434"/>
      <c r="L31" s="131"/>
      <c r="O31" s="131"/>
      <c r="P31" s="131"/>
      <c r="Q31" s="131"/>
      <c r="R31" s="131"/>
      <c r="S31" s="114"/>
    </row>
    <row r="32" spans="4:19">
      <c r="D32" s="113"/>
      <c r="E32" s="434"/>
      <c r="F32" s="434"/>
      <c r="G32" s="434"/>
      <c r="H32" s="434"/>
      <c r="I32" s="434"/>
      <c r="J32" s="434"/>
      <c r="K32" s="434"/>
      <c r="L32" s="131"/>
      <c r="O32" s="131"/>
      <c r="P32" s="131"/>
      <c r="Q32" s="131"/>
      <c r="R32" s="131"/>
      <c r="S32" s="114"/>
    </row>
    <row r="33" spans="4:25">
      <c r="D33" s="113"/>
      <c r="E33" s="434"/>
      <c r="F33" s="434"/>
      <c r="G33" s="434"/>
      <c r="H33" s="434"/>
      <c r="I33" s="434"/>
      <c r="J33" s="434"/>
      <c r="K33" s="434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4"/>
      <c r="F34" s="434"/>
      <c r="G34" s="434"/>
      <c r="H34" s="434"/>
      <c r="I34" s="434"/>
      <c r="J34" s="434"/>
      <c r="K34" s="434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5" t="s">
        <v>148</v>
      </c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7"/>
      <c r="S35" s="114"/>
    </row>
    <row r="36" spans="4:25" ht="13.15" customHeight="1">
      <c r="D36" s="113"/>
      <c r="E36" s="428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30"/>
      <c r="S36" s="114"/>
    </row>
    <row r="37" spans="4:25" ht="12.75" customHeight="1">
      <c r="D37" s="113"/>
      <c r="E37" s="428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30"/>
      <c r="S37" s="114"/>
    </row>
    <row r="38" spans="4:25" ht="12.75" customHeight="1">
      <c r="D38" s="113"/>
      <c r="E38" s="428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30"/>
      <c r="S38" s="114"/>
    </row>
    <row r="39" spans="4:25" ht="12.75" customHeight="1">
      <c r="D39" s="113"/>
      <c r="E39" s="428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8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0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8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30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8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30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8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30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8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30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8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30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8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30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8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30"/>
      <c r="S47" s="114"/>
    </row>
    <row r="48" spans="4:25" ht="12.75" customHeight="1">
      <c r="D48" s="113"/>
      <c r="E48" s="428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30"/>
      <c r="S48" s="114"/>
    </row>
    <row r="49" spans="4:19" ht="12.75" customHeight="1">
      <c r="D49" s="113"/>
      <c r="E49" s="428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30"/>
      <c r="S49" s="114"/>
    </row>
    <row r="50" spans="4:19" ht="12.75" customHeight="1">
      <c r="D50" s="113"/>
      <c r="E50" s="428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30"/>
      <c r="S50" s="114"/>
    </row>
    <row r="51" spans="4:19" ht="12.75" customHeight="1">
      <c r="D51" s="113"/>
      <c r="E51" s="428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0"/>
      <c r="S51" s="114"/>
    </row>
    <row r="52" spans="4:19" ht="12.75" customHeight="1">
      <c r="D52" s="113"/>
      <c r="E52" s="428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30"/>
      <c r="S52" s="114"/>
    </row>
    <row r="53" spans="4:19" ht="12.75" customHeight="1">
      <c r="D53" s="113"/>
      <c r="E53" s="431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3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August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-3.1012999999999957</v>
      </c>
      <c r="E7" s="142">
        <v>5.5769952523619049</v>
      </c>
      <c r="F7" s="142">
        <v>-4.6271202230586788</v>
      </c>
      <c r="G7" s="142">
        <v>-7.9416040847370084</v>
      </c>
      <c r="H7" s="142">
        <v>-16.228922158532345</v>
      </c>
      <c r="I7" s="142">
        <v>1.1807616377318642</v>
      </c>
      <c r="J7" s="142">
        <v>4.5875808532232387</v>
      </c>
      <c r="K7" s="143">
        <v>7.4702464253736389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-6.5993999999999993</v>
      </c>
      <c r="E8" s="142">
        <v>-16.226974520773297</v>
      </c>
      <c r="F8" s="142">
        <v>-23.380657358026603</v>
      </c>
      <c r="G8" s="142">
        <v>-21.408412025100134</v>
      </c>
      <c r="H8" s="142">
        <v>-25.406393583574594</v>
      </c>
      <c r="I8" s="142">
        <v>-4.3388000587050719</v>
      </c>
      <c r="J8" s="142">
        <v>3.5668326524173954</v>
      </c>
      <c r="K8" s="143">
        <v>16.233025222816732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0.75653603492706889</v>
      </c>
      <c r="E10" s="142">
        <v>2.5695942935968885</v>
      </c>
      <c r="F10" s="142">
        <v>6.6574515502945575</v>
      </c>
      <c r="G10" s="142">
        <v>9.7850381528147512</v>
      </c>
      <c r="H10" s="142">
        <v>7.5170572614695397</v>
      </c>
      <c r="I10" s="142">
        <v>11.570852481365201</v>
      </c>
      <c r="J10" s="142">
        <v>10.66615491089966</v>
      </c>
      <c r="K10" s="143">
        <v>9.2791035888571738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0.75866329769895824</v>
      </c>
      <c r="E11" s="142">
        <v>2.5577205975483519</v>
      </c>
      <c r="F11" s="142">
        <v>6.6461544586047694</v>
      </c>
      <c r="G11" s="142">
        <v>9.6526826311821079</v>
      </c>
      <c r="H11" s="142">
        <v>7.4275036522014837</v>
      </c>
      <c r="I11" s="142">
        <v>11.674007039891364</v>
      </c>
      <c r="J11" s="142">
        <v>10.702069639064016</v>
      </c>
      <c r="K11" s="143">
        <v>9.2464343074468491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0.68644379625673047</v>
      </c>
      <c r="E12" s="142">
        <v>2.8979692562677739</v>
      </c>
      <c r="F12" s="142">
        <v>6.7810578474423178</v>
      </c>
      <c r="G12" s="142">
        <v>12.071351903180116</v>
      </c>
      <c r="H12" s="142">
        <v>8.9116395638858314</v>
      </c>
      <c r="I12" s="142">
        <v>11.178897406211963</v>
      </c>
      <c r="J12" s="142">
        <v>10.701762880193488</v>
      </c>
      <c r="K12" s="143">
        <v>9.5992086438085877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0.44257654894410692</v>
      </c>
      <c r="E14" s="142">
        <v>1.3874336951601673</v>
      </c>
      <c r="F14" s="142">
        <v>3.0485703997407798</v>
      </c>
      <c r="G14" s="142">
        <v>6.6704514623716626</v>
      </c>
      <c r="H14" s="142">
        <v>4.2097191230673348</v>
      </c>
      <c r="I14" s="142">
        <v>7.418134059712167</v>
      </c>
      <c r="J14" s="142">
        <v>7.544375985839924</v>
      </c>
      <c r="K14" s="143">
        <v>6.7221196105016867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August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0.76852245360532478</v>
      </c>
      <c r="E25" s="142">
        <v>3.570501015252403</v>
      </c>
      <c r="F25" s="142">
        <v>-7.5594985125371998</v>
      </c>
      <c r="G25" s="142">
        <v>-10.307172876233661</v>
      </c>
      <c r="H25" s="142">
        <v>-17.363177031685318</v>
      </c>
      <c r="I25" s="142">
        <v>-8.441513231333186</v>
      </c>
      <c r="J25" s="142">
        <v>-4.7535647943198756</v>
      </c>
      <c r="K25" s="146">
        <v>-7.9990442404861302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-2.3566117332483372</v>
      </c>
      <c r="E27" s="142">
        <v>9.3466229397204614</v>
      </c>
      <c r="F27" s="142">
        <v>-11.836831651160452</v>
      </c>
      <c r="G27" s="142">
        <v>-17.430222098810788</v>
      </c>
      <c r="H27" s="142">
        <v>-30.774242705497279</v>
      </c>
      <c r="I27" s="142">
        <v>-7.3604257434809695</v>
      </c>
      <c r="J27" s="142">
        <v>-0.38405756944641656</v>
      </c>
      <c r="K27" s="146">
        <v>-1.1263461315514589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-5.8815954171979046</v>
      </c>
      <c r="E28" s="142">
        <v>-13.235857795529849</v>
      </c>
      <c r="F28" s="142">
        <v>-29.17269542536236</v>
      </c>
      <c r="G28" s="142">
        <v>-29.508982863850331</v>
      </c>
      <c r="H28" s="142">
        <v>-38.358213519977113</v>
      </c>
      <c r="I28" s="142">
        <v>-12.414052909001583</v>
      </c>
      <c r="J28" s="142">
        <v>-1.3562838431401048</v>
      </c>
      <c r="K28" s="146">
        <v>6.935494113188212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1.5308726378304272</v>
      </c>
      <c r="E30" s="142">
        <v>6.2318426991900377</v>
      </c>
      <c r="F30" s="142">
        <v>-1.4053169131600485</v>
      </c>
      <c r="G30" s="142">
        <v>-1.5306955218349461</v>
      </c>
      <c r="H30" s="142">
        <v>-11.151319730097885</v>
      </c>
      <c r="I30" s="142">
        <v>2.1525842068395251</v>
      </c>
      <c r="J30" s="142">
        <v>5.4055675318276375</v>
      </c>
      <c r="K30" s="146">
        <v>0.53781974717781456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1.5330162490943655</v>
      </c>
      <c r="E31" s="142">
        <v>6.2195450527035456</v>
      </c>
      <c r="F31" s="142">
        <v>-1.4157600013715799</v>
      </c>
      <c r="G31" s="142">
        <v>-1.6494089310416737</v>
      </c>
      <c r="H31" s="142">
        <v>-11.225323987650471</v>
      </c>
      <c r="I31" s="142">
        <v>2.247030959658991</v>
      </c>
      <c r="J31" s="142">
        <v>5.4397750301179881</v>
      </c>
      <c r="K31" s="146">
        <v>0.50776369604055294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1.460241724567668</v>
      </c>
      <c r="E32" s="142">
        <v>6.5719422932369209</v>
      </c>
      <c r="F32" s="142">
        <v>-1.2910546322065675</v>
      </c>
      <c r="G32" s="142">
        <v>0.51996391778714734</v>
      </c>
      <c r="H32" s="142">
        <v>-9.9988812217026926</v>
      </c>
      <c r="I32" s="142">
        <v>1.7937160712162337</v>
      </c>
      <c r="J32" s="142">
        <v>5.4394828532291495</v>
      </c>
      <c r="K32" s="146">
        <v>0.83231945716764066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1.2145003027024481</v>
      </c>
      <c r="E34" s="142">
        <v>5.0074730445842208</v>
      </c>
      <c r="F34" s="142">
        <v>-4.7413847468184773</v>
      </c>
      <c r="G34" s="142">
        <v>-4.3242563777138976</v>
      </c>
      <c r="H34" s="142">
        <v>-13.884398892492877</v>
      </c>
      <c r="I34" s="142">
        <v>-1.6495819397896572</v>
      </c>
      <c r="J34" s="142">
        <v>2.4321843907060492</v>
      </c>
      <c r="K34" s="143">
        <v>-1.4673559973014894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416"/>
      <c r="C45" s="416"/>
      <c r="D45" s="416"/>
      <c r="E45" s="416"/>
      <c r="F45" s="416"/>
      <c r="G45" s="416"/>
      <c r="H45" s="416"/>
      <c r="I45" s="416"/>
      <c r="J45" s="102"/>
      <c r="K45" s="102"/>
      <c r="L45" s="102"/>
      <c r="M45" s="102"/>
      <c r="N45" s="102"/>
      <c r="O45" s="102"/>
    </row>
    <row r="46" spans="1:24">
      <c r="A46" s="102"/>
      <c r="B46" s="416"/>
      <c r="C46" s="416"/>
      <c r="D46" s="416"/>
      <c r="E46" s="416"/>
      <c r="F46" s="416"/>
      <c r="G46" s="416"/>
      <c r="H46" s="416"/>
      <c r="I46" s="416"/>
      <c r="J46" s="102"/>
      <c r="K46" s="102"/>
      <c r="L46" s="102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102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-3.1012999999999957E-2</v>
      </c>
      <c r="D49" s="417">
        <f>E7/100</f>
        <v>5.5769952523619049E-2</v>
      </c>
      <c r="E49" s="417">
        <f t="shared" ref="E49:I50" si="1">G7/100</f>
        <v>-7.9416040847370084E-2</v>
      </c>
      <c r="F49" s="417">
        <f t="shared" si="1"/>
        <v>-0.16228922158532344</v>
      </c>
      <c r="G49" s="417">
        <f t="shared" si="1"/>
        <v>1.1807616377318642E-2</v>
      </c>
      <c r="H49" s="417">
        <f t="shared" si="1"/>
        <v>4.5875808532232387E-2</v>
      </c>
      <c r="I49" s="417">
        <f t="shared" si="1"/>
        <v>7.4702464253736389E-2</v>
      </c>
      <c r="J49" s="102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-6.5993999999999997E-2</v>
      </c>
      <c r="D50" s="417">
        <f>E8/100</f>
        <v>-0.16226974520773296</v>
      </c>
      <c r="E50" s="417">
        <f t="shared" si="1"/>
        <v>-0.21408412025100135</v>
      </c>
      <c r="F50" s="417">
        <f t="shared" si="1"/>
        <v>-0.25406393583574594</v>
      </c>
      <c r="G50" s="417">
        <f t="shared" si="1"/>
        <v>-4.3388000587050717E-2</v>
      </c>
      <c r="H50" s="417">
        <f t="shared" si="1"/>
        <v>3.5668326524173954E-2</v>
      </c>
      <c r="I50" s="417">
        <f t="shared" si="1"/>
        <v>0.16233025222816733</v>
      </c>
      <c r="J50" s="102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7.5653603492706889E-3</v>
      </c>
      <c r="D51" s="417">
        <f>E10/100</f>
        <v>2.5695942935968885E-2</v>
      </c>
      <c r="E51" s="417">
        <f>G10/100</f>
        <v>9.7850381528147512E-2</v>
      </c>
      <c r="F51" s="417">
        <f>H10/100</f>
        <v>7.5170572614695397E-2</v>
      </c>
      <c r="G51" s="417">
        <f>I10/100</f>
        <v>0.115708524813652</v>
      </c>
      <c r="H51" s="417">
        <f>J10/100</f>
        <v>0.1066615491089966</v>
      </c>
      <c r="I51" s="417">
        <f>K10/100</f>
        <v>9.2791035888571738E-2</v>
      </c>
      <c r="J51" s="102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4.4257654894410692E-3</v>
      </c>
      <c r="D52" s="417">
        <f>E14/100</f>
        <v>1.3874336951601673E-2</v>
      </c>
      <c r="E52" s="417">
        <f>G14/100</f>
        <v>6.6704514623716626E-2</v>
      </c>
      <c r="F52" s="417">
        <f>H14/100</f>
        <v>4.2097191230673348E-2</v>
      </c>
      <c r="G52" s="417">
        <f>I14/100</f>
        <v>7.418134059712167E-2</v>
      </c>
      <c r="H52" s="417">
        <f>J14/100</f>
        <v>7.544375985839924E-2</v>
      </c>
      <c r="I52" s="417">
        <f>K14/100</f>
        <v>6.7221196105016867E-2</v>
      </c>
      <c r="J52" s="102"/>
      <c r="K52" s="102"/>
      <c r="L52" s="102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6.5" thickBot="1">
      <c r="B4" s="449" t="str">
        <f>"Index Total Returns [N$, %] - "&amp; TEXT(Map!$N$16, " mmmm yyyy")</f>
        <v>Index Total Returns [N$, %] -  August 2020</v>
      </c>
      <c r="C4" s="450"/>
      <c r="D4" s="450"/>
      <c r="E4" s="450"/>
      <c r="F4" s="450"/>
      <c r="G4" s="450"/>
      <c r="H4" s="450"/>
      <c r="I4" s="450"/>
      <c r="J4" s="450"/>
      <c r="K4" s="451"/>
      <c r="L4" s="16"/>
      <c r="M4" s="448" t="str">
        <f>"Index Total Returns [N$] – "&amp; TEXT(Map!$N$16, " mmmm yyyy")</f>
        <v>Index Total Returns [N$] –  August 2020</v>
      </c>
      <c r="N4" s="448"/>
      <c r="O4" s="448"/>
      <c r="P4" s="448"/>
      <c r="Q4" s="448"/>
      <c r="R4" s="448"/>
      <c r="S4" s="448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-6.5993999999999993</v>
      </c>
      <c r="E6" s="173">
        <f>Summary!E8</f>
        <v>-16.226974520773297</v>
      </c>
      <c r="F6" s="173">
        <f>Summary!F8</f>
        <v>-23.380657358026603</v>
      </c>
      <c r="G6" s="173">
        <f>Summary!G8</f>
        <v>-21.408412025100134</v>
      </c>
      <c r="H6" s="173">
        <f>Summary!H8</f>
        <v>-25.406393583574594</v>
      </c>
      <c r="I6" s="173">
        <f>Summary!I8</f>
        <v>-4.3388000587050719</v>
      </c>
      <c r="J6" s="173">
        <f>Summary!J8</f>
        <v>3.5668326524173954</v>
      </c>
      <c r="K6" s="174">
        <f>Summary!K8</f>
        <v>16.233025222816732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-3.1012999999999957</v>
      </c>
      <c r="E8" s="173">
        <f>Summary!E7</f>
        <v>5.5769952523619049</v>
      </c>
      <c r="F8" s="173">
        <f>Summary!F7</f>
        <v>-4.6271202230586788</v>
      </c>
      <c r="G8" s="173">
        <f>Summary!G7</f>
        <v>-7.9416040847370084</v>
      </c>
      <c r="H8" s="173">
        <f>Summary!H7</f>
        <v>-16.228922158532345</v>
      </c>
      <c r="I8" s="173">
        <f>Summary!I7</f>
        <v>1.1807616377318642</v>
      </c>
      <c r="J8" s="173">
        <f>Summary!J7</f>
        <v>4.5875808532232387</v>
      </c>
      <c r="K8" s="174">
        <f>Summary!K7</f>
        <v>7.4702464253736389</v>
      </c>
      <c r="L8" s="12"/>
      <c r="M8" s="12"/>
      <c r="N8" s="12"/>
      <c r="O8" s="12"/>
      <c r="P8" s="12"/>
    </row>
    <row r="9" spans="2:19" ht="14.25" thickBot="1">
      <c r="B9" s="452"/>
      <c r="C9" s="453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8"/>
      <c r="C11" s="459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6"/>
      <c r="C12" s="456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6"/>
      <c r="C13" s="456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7"/>
      <c r="C16" s="457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9" t="str">
        <f>"Index Total Returns [US$, %] -"&amp; TEXT(Map!$N$16, " mmmm yyyy")</f>
        <v>Index Total Returns [US$, %] - August 2020</v>
      </c>
      <c r="C22" s="450"/>
      <c r="D22" s="450"/>
      <c r="E22" s="450"/>
      <c r="F22" s="450"/>
      <c r="G22" s="450"/>
      <c r="H22" s="450"/>
      <c r="I22" s="450"/>
      <c r="J22" s="450"/>
      <c r="K22" s="451"/>
      <c r="L22" s="12"/>
      <c r="M22" s="448" t="str">
        <f>"Index Total Returns [US$] -"&amp; TEXT(Map!$N$16, " mmmm yyyy")</f>
        <v>Index Total Returns [US$] - August 2020</v>
      </c>
      <c r="N22" s="448"/>
      <c r="O22" s="448"/>
      <c r="P22" s="448"/>
      <c r="Q22" s="448"/>
      <c r="R22" s="448"/>
      <c r="S22" s="448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4" t="s">
        <v>24</v>
      </c>
      <c r="C24" s="455"/>
      <c r="D24" s="173">
        <f>Summary!D25</f>
        <v>0.76852245360532478</v>
      </c>
      <c r="E24" s="173">
        <f>Summary!E25</f>
        <v>3.570501015252403</v>
      </c>
      <c r="F24" s="173">
        <f>Summary!F25</f>
        <v>-7.5594985125371998</v>
      </c>
      <c r="G24" s="173">
        <f>Summary!G25</f>
        <v>-10.307172876233661</v>
      </c>
      <c r="H24" s="173">
        <f>Summary!H25</f>
        <v>-17.363177031685318</v>
      </c>
      <c r="I24" s="173">
        <f>Summary!I25</f>
        <v>-8.441513231333186</v>
      </c>
      <c r="J24" s="173">
        <f>Summary!J25</f>
        <v>-4.7535647943198756</v>
      </c>
      <c r="K24" s="174">
        <f>Summary!K25</f>
        <v>-7.9990442404861302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-5.8815954171979046</v>
      </c>
      <c r="E26" s="173">
        <f>Summary!E28</f>
        <v>-13.235857795529849</v>
      </c>
      <c r="F26" s="173">
        <f>Summary!F28</f>
        <v>-29.17269542536236</v>
      </c>
      <c r="G26" s="173">
        <f>Summary!G28</f>
        <v>-29.508982863850331</v>
      </c>
      <c r="H26" s="173">
        <f>Summary!H28</f>
        <v>-38.358213519977113</v>
      </c>
      <c r="I26" s="173">
        <f>Summary!I28</f>
        <v>-12.414052909001583</v>
      </c>
      <c r="J26" s="173">
        <f>Summary!J28</f>
        <v>-1.3562838431401048</v>
      </c>
      <c r="K26" s="174">
        <f>Summary!K28</f>
        <v>6.935494113188212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-2.3566117332483372</v>
      </c>
      <c r="E28" s="173">
        <f>Summary!E27</f>
        <v>9.3466229397204614</v>
      </c>
      <c r="F28" s="173">
        <f>Summary!F27</f>
        <v>-11.836831651160452</v>
      </c>
      <c r="G28" s="173">
        <f>Summary!G27</f>
        <v>-17.430222098810788</v>
      </c>
      <c r="H28" s="173">
        <f>Summary!H27</f>
        <v>-30.774242705497279</v>
      </c>
      <c r="I28" s="173">
        <f>Summary!I27</f>
        <v>-7.3604257434809695</v>
      </c>
      <c r="J28" s="173">
        <f>Summary!J27</f>
        <v>-0.38405756944641656</v>
      </c>
      <c r="K28" s="174">
        <f>Summary!K27</f>
        <v>-1.1263461315514589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1" t="s">
        <v>64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 customHeight="1">
      <c r="B4" s="449" t="str">
        <f>"Bond Performance Index Total Returns (%)  - as at "&amp; TEXT(Map!$N$16, " mmmm yyyy")</f>
        <v>Bond Performance Index Total Returns (%)  - as at  August 2020</v>
      </c>
      <c r="C4" s="450"/>
      <c r="D4" s="450"/>
      <c r="E4" s="450"/>
      <c r="F4" s="450"/>
      <c r="G4" s="450"/>
      <c r="H4" s="450"/>
      <c r="I4" s="450"/>
      <c r="J4" s="451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0.75653603492706889</v>
      </c>
      <c r="D7" s="194">
        <f>Summary!E10</f>
        <v>2.5695942935968885</v>
      </c>
      <c r="E7" s="194">
        <f>Summary!F10</f>
        <v>6.6574515502945575</v>
      </c>
      <c r="F7" s="194">
        <f>Summary!G10</f>
        <v>9.7850381528147512</v>
      </c>
      <c r="G7" s="194">
        <f>Summary!H10</f>
        <v>7.5170572614695397</v>
      </c>
      <c r="H7" s="194">
        <f>Summary!I10</f>
        <v>11.570852481365201</v>
      </c>
      <c r="I7" s="194">
        <f>Summary!J10</f>
        <v>10.66615491089966</v>
      </c>
      <c r="J7" s="195">
        <f>Summary!K10</f>
        <v>9.2791035888571738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0.75866329769895824</v>
      </c>
      <c r="D9" s="194">
        <f>Summary!E11</f>
        <v>2.5577205975483519</v>
      </c>
      <c r="E9" s="194">
        <f>Summary!F11</f>
        <v>6.6461544586047694</v>
      </c>
      <c r="F9" s="194">
        <f>Summary!G11</f>
        <v>9.6526826311821079</v>
      </c>
      <c r="G9" s="194">
        <f>Summary!H11</f>
        <v>7.4275036522014837</v>
      </c>
      <c r="H9" s="194">
        <f>Summary!I11</f>
        <v>11.674007039891364</v>
      </c>
      <c r="I9" s="194">
        <f>Summary!J11</f>
        <v>10.702069639064016</v>
      </c>
      <c r="J9" s="195">
        <f>Summary!K11</f>
        <v>9.2464343074468491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0.68644379625673047</v>
      </c>
      <c r="D11" s="194">
        <f>Summary!E12</f>
        <v>2.8979692562677739</v>
      </c>
      <c r="E11" s="194">
        <f>Summary!F12</f>
        <v>6.7810578474423178</v>
      </c>
      <c r="F11" s="194">
        <f>Summary!G12</f>
        <v>12.071351903180116</v>
      </c>
      <c r="G11" s="194">
        <f>Summary!H12</f>
        <v>8.9116395638858314</v>
      </c>
      <c r="H11" s="194">
        <f>Summary!I12</f>
        <v>11.178897406211963</v>
      </c>
      <c r="I11" s="194">
        <f>Summary!J12</f>
        <v>10.701762880193488</v>
      </c>
      <c r="J11" s="195">
        <f>Summary!K12</f>
        <v>9.5992086438085877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49" t="str">
        <f>"Bond Performance, Index Total Returns  (US$- terms),(%) - as at "&amp; TEXT(Map!$N$16, " mmmm yyyy")</f>
        <v>Bond Performance, Index Total Returns  (US$- terms),(%) - as at  August 2020</v>
      </c>
      <c r="C23" s="450"/>
      <c r="D23" s="450"/>
      <c r="E23" s="450"/>
      <c r="F23" s="450"/>
      <c r="G23" s="450"/>
      <c r="H23" s="450"/>
      <c r="I23" s="450"/>
      <c r="J23" s="451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1.5308726378304272</v>
      </c>
      <c r="D26" s="194">
        <f>Summary!E30</f>
        <v>6.2318426991900377</v>
      </c>
      <c r="E26" s="194">
        <f>Summary!F30</f>
        <v>-1.4053169131600485</v>
      </c>
      <c r="F26" s="194">
        <f>Summary!G30</f>
        <v>-1.5306955218349461</v>
      </c>
      <c r="G26" s="194">
        <f>Summary!H30</f>
        <v>-11.151319730097885</v>
      </c>
      <c r="H26" s="194">
        <f>Summary!I30</f>
        <v>2.1525842068395251</v>
      </c>
      <c r="I26" s="194">
        <f>Summary!J30</f>
        <v>5.4055675318276375</v>
      </c>
      <c r="J26" s="195">
        <f>Summary!K30</f>
        <v>0.53781974717781456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1.5330162490943655</v>
      </c>
      <c r="D28" s="194">
        <f>Summary!E31</f>
        <v>6.2195450527035456</v>
      </c>
      <c r="E28" s="194">
        <f>Summary!F31</f>
        <v>-1.4157600013715799</v>
      </c>
      <c r="F28" s="194">
        <f>Summary!G31</f>
        <v>-1.6494089310416737</v>
      </c>
      <c r="G28" s="194">
        <f>Summary!H31</f>
        <v>-11.225323987650471</v>
      </c>
      <c r="H28" s="194">
        <f>Summary!I31</f>
        <v>2.247030959658991</v>
      </c>
      <c r="I28" s="194">
        <f>Summary!J31</f>
        <v>5.4397750301179881</v>
      </c>
      <c r="J28" s="195">
        <f>Summary!K31</f>
        <v>0.50776369604055294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1.460241724567668</v>
      </c>
      <c r="D30" s="194">
        <f>Summary!E32</f>
        <v>6.5719422932369209</v>
      </c>
      <c r="E30" s="194">
        <f>Summary!F32</f>
        <v>-1.2910546322065675</v>
      </c>
      <c r="F30" s="194">
        <f>Summary!G32</f>
        <v>0.51996391778714734</v>
      </c>
      <c r="G30" s="194">
        <f>Summary!H32</f>
        <v>-9.9988812217026926</v>
      </c>
      <c r="H30" s="194">
        <f>Summary!I32</f>
        <v>1.7937160712162337</v>
      </c>
      <c r="I30" s="194">
        <f>Summary!J32</f>
        <v>5.4394828532291495</v>
      </c>
      <c r="J30" s="195">
        <f>Summary!K32</f>
        <v>0.83231945716764066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0.76852245360532478</v>
      </c>
      <c r="D32" s="201">
        <f>Summary!E25</f>
        <v>3.570501015252403</v>
      </c>
      <c r="E32" s="201">
        <f>Summary!F25</f>
        <v>-7.5594985125371998</v>
      </c>
      <c r="F32" s="201">
        <f>Summary!G25</f>
        <v>-10.307172876233661</v>
      </c>
      <c r="G32" s="201">
        <f>Summary!H25</f>
        <v>-17.363177031685318</v>
      </c>
      <c r="H32" s="201">
        <f>Summary!I25</f>
        <v>-8.441513231333186</v>
      </c>
      <c r="I32" s="201">
        <f>Summary!J25</f>
        <v>-4.7535647943198756</v>
      </c>
      <c r="J32" s="202">
        <f>Summary!K25</f>
        <v>-7.9990442404861302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1" t="s">
        <v>18</v>
      </c>
      <c r="C2" s="421"/>
      <c r="D2" s="42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3" t="str">
        <f>"Bond Performance Index Total Returns (%)  - as at "&amp;TEXT(Map!$N$16,"mmmm  yyyy")</f>
        <v>Bond Performance Index Total Returns (%)  - as at August 2020</v>
      </c>
      <c r="C4" s="464"/>
      <c r="D4" s="464"/>
      <c r="E4" s="464"/>
      <c r="F4" s="464"/>
      <c r="G4" s="464"/>
      <c r="H4" s="464"/>
      <c r="I4" s="464"/>
      <c r="J4" s="465"/>
      <c r="L4" s="466" t="str">
        <f>"Bond Performance, Index Total Returns  (US$- terms),(%) - as at "&amp;TEXT(Map!$N$16,"mmmm  yyyy")</f>
        <v>Bond Performance, Index Total Returns  (US$- terms),(%) - as at August 2020</v>
      </c>
      <c r="M4" s="467"/>
      <c r="N4" s="467"/>
      <c r="O4" s="467"/>
      <c r="P4" s="467"/>
      <c r="Q4" s="467"/>
      <c r="R4" s="467"/>
      <c r="S4" s="467"/>
      <c r="T4" s="468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61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2"/>
      <c r="R6" s="215"/>
      <c r="S6" s="215"/>
      <c r="T6" s="216"/>
    </row>
    <row r="7" spans="2:22" ht="15.75">
      <c r="B7" s="217" t="s">
        <v>65</v>
      </c>
      <c r="C7" s="203">
        <f>Summary!D10</f>
        <v>0.75653603492706889</v>
      </c>
      <c r="D7" s="203">
        <f>Summary!E10</f>
        <v>2.5695942935968885</v>
      </c>
      <c r="E7" s="203">
        <f>Summary!F10</f>
        <v>6.6574515502945575</v>
      </c>
      <c r="F7" s="203">
        <f>Summary!G10</f>
        <v>9.7850381528147512</v>
      </c>
      <c r="G7" s="203">
        <f>Summary!H10</f>
        <v>7.5170572614695397</v>
      </c>
      <c r="H7" s="203">
        <f>Summary!I10</f>
        <v>11.570852481365201</v>
      </c>
      <c r="I7" s="203">
        <f>Summary!J10</f>
        <v>10.66615491089966</v>
      </c>
      <c r="J7" s="218">
        <f>Summary!K10</f>
        <v>9.2791035888571738</v>
      </c>
      <c r="L7" s="217" t="s">
        <v>68</v>
      </c>
      <c r="M7" s="203">
        <f>Summary!D30</f>
        <v>1.5308726378304272</v>
      </c>
      <c r="N7" s="203">
        <f>Summary!E30</f>
        <v>6.2318426991900377</v>
      </c>
      <c r="O7" s="203">
        <f>Summary!F30</f>
        <v>-1.4053169131600485</v>
      </c>
      <c r="P7" s="203">
        <f>Summary!G30</f>
        <v>-1.5306955218349461</v>
      </c>
      <c r="Q7" s="203">
        <f>Summary!H30</f>
        <v>-11.151319730097885</v>
      </c>
      <c r="R7" s="203">
        <f>Summary!I30</f>
        <v>2.1525842068395251</v>
      </c>
      <c r="S7" s="203">
        <f>Summary!J30</f>
        <v>5.4055675318276375</v>
      </c>
      <c r="T7" s="218">
        <f>Summary!K30</f>
        <v>0.53781974717781456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0.75866329769895824</v>
      </c>
      <c r="D9" s="203">
        <f>Summary!E11</f>
        <v>2.5577205975483519</v>
      </c>
      <c r="E9" s="203">
        <f>Summary!F11</f>
        <v>6.6461544586047694</v>
      </c>
      <c r="F9" s="203">
        <f>Summary!G11</f>
        <v>9.6526826311821079</v>
      </c>
      <c r="G9" s="203">
        <f>Summary!H11</f>
        <v>7.4275036522014837</v>
      </c>
      <c r="H9" s="203">
        <f>Summary!I11</f>
        <v>11.674007039891364</v>
      </c>
      <c r="I9" s="203">
        <f>Summary!J11</f>
        <v>10.702069639064016</v>
      </c>
      <c r="J9" s="218">
        <f>Summary!K11</f>
        <v>9.2464343074468491</v>
      </c>
      <c r="L9" s="217" t="s">
        <v>69</v>
      </c>
      <c r="M9" s="203">
        <f>Summary!D31</f>
        <v>1.5330162490943655</v>
      </c>
      <c r="N9" s="203">
        <f>Summary!E31</f>
        <v>6.2195450527035456</v>
      </c>
      <c r="O9" s="203">
        <f>Summary!F31</f>
        <v>-1.4157600013715799</v>
      </c>
      <c r="P9" s="203">
        <f>Summary!G31</f>
        <v>-1.6494089310416737</v>
      </c>
      <c r="Q9" s="203">
        <f>Summary!H31</f>
        <v>-11.225323987650471</v>
      </c>
      <c r="R9" s="203">
        <f>Summary!I31</f>
        <v>2.247030959658991</v>
      </c>
      <c r="S9" s="203">
        <f>Summary!J31</f>
        <v>5.4397750301179881</v>
      </c>
      <c r="T9" s="218">
        <f>Summary!K31</f>
        <v>0.50776369604055294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0.68644379625673047</v>
      </c>
      <c r="D11" s="203">
        <f>Summary!E12</f>
        <v>2.8979692562677739</v>
      </c>
      <c r="E11" s="203">
        <f>Summary!F12</f>
        <v>6.7810578474423178</v>
      </c>
      <c r="F11" s="203">
        <f>Summary!G12</f>
        <v>12.071351903180116</v>
      </c>
      <c r="G11" s="203">
        <f>Summary!H12</f>
        <v>8.9116395638858314</v>
      </c>
      <c r="H11" s="203">
        <f>Summary!I12</f>
        <v>11.178897406211963</v>
      </c>
      <c r="I11" s="203">
        <f>Summary!J12</f>
        <v>10.701762880193488</v>
      </c>
      <c r="J11" s="218">
        <f>Summary!K12</f>
        <v>9.5992086438085877</v>
      </c>
      <c r="L11" s="217" t="s">
        <v>70</v>
      </c>
      <c r="M11" s="203">
        <f>Summary!D32</f>
        <v>1.460241724567668</v>
      </c>
      <c r="N11" s="203">
        <f>Summary!E32</f>
        <v>6.5719422932369209</v>
      </c>
      <c r="O11" s="203">
        <f>Summary!F32</f>
        <v>-1.2910546322065675</v>
      </c>
      <c r="P11" s="203">
        <f>Summary!G32</f>
        <v>0.51996391778714734</v>
      </c>
      <c r="Q11" s="203">
        <f>Summary!H32</f>
        <v>-9.9988812217026926</v>
      </c>
      <c r="R11" s="203">
        <f>Summary!I32</f>
        <v>1.7937160712162337</v>
      </c>
      <c r="S11" s="203">
        <f>Summary!J32</f>
        <v>5.4394828532291495</v>
      </c>
      <c r="T11" s="218">
        <f>Summary!K32</f>
        <v>0.83231945716764066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0.76852245360532478</v>
      </c>
      <c r="N13" s="225">
        <f>Summary!E25</f>
        <v>3.570501015252403</v>
      </c>
      <c r="O13" s="225">
        <f>Summary!F25</f>
        <v>-7.5594985125371998</v>
      </c>
      <c r="P13" s="225">
        <f>Summary!G25</f>
        <v>-10.307172876233661</v>
      </c>
      <c r="Q13" s="225">
        <f>Summary!H25</f>
        <v>-17.363177031685318</v>
      </c>
      <c r="R13" s="225">
        <f>Summary!I25</f>
        <v>-8.441513231333186</v>
      </c>
      <c r="S13" s="225">
        <f>Summary!J25</f>
        <v>-4.7535647943198756</v>
      </c>
      <c r="T13" s="226">
        <f>Summary!K25</f>
        <v>-7.9990442404861302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5" t="str">
        <f>"Bond Performance, Index Total Returns,(%) - as at "&amp;TEXT(Map!$N$16,"mmmm  yyyy")</f>
        <v>Bond Performance, Index Total Returns,(%) - as at August 2020</v>
      </c>
      <c r="C16" s="476"/>
      <c r="D16" s="476"/>
      <c r="E16" s="476"/>
      <c r="F16" s="476"/>
      <c r="G16" s="476"/>
      <c r="H16" s="477"/>
      <c r="L16" s="475" t="str">
        <f>"Bond Performance, Index Total Returns  (US$- terms),(%) - as at "&amp;TEXT(Map!$N$16,"mmmm  yyyy")</f>
        <v>Bond Performance, Index Total Returns  (US$- terms),(%) - as at August 2020</v>
      </c>
      <c r="M16" s="476"/>
      <c r="N16" s="476"/>
      <c r="O16" s="476"/>
      <c r="P16" s="476"/>
      <c r="Q16" s="476"/>
      <c r="R16" s="477"/>
    </row>
    <row r="38" spans="2:20" ht="14.25" thickBot="1"/>
    <row r="39" spans="2:20" ht="16.5" thickBot="1">
      <c r="B39" s="469" t="str">
        <f>"IJG Namibia ALBI  - as at "&amp;TEXT(Map!$N$16,"mmmm  yyyy")</f>
        <v>IJG Namibia ALBI  - as at August 2020</v>
      </c>
      <c r="C39" s="470"/>
      <c r="D39" s="470"/>
      <c r="E39" s="470"/>
      <c r="F39" s="470"/>
      <c r="G39" s="471"/>
      <c r="J39" s="469" t="str">
        <f>"IJG Namibia ALBI  -Premiums- [bp] as at "&amp;TEXT(Map!$N$16,"mmmm  yyyy")</f>
        <v>IJG Namibia ALBI  -Premiums- [bp] as at August 2020</v>
      </c>
      <c r="K39" s="470"/>
      <c r="L39" s="470"/>
      <c r="M39" s="470"/>
      <c r="N39" s="471"/>
      <c r="P39" s="469" t="str">
        <f>"IJG Namibia GOVI  -Weights [%] as at "&amp;TEXT(Map!$N$16,"mmmm  yyyy")</f>
        <v>IJG Namibia GOVI  -Weights [%] as at August 2020</v>
      </c>
      <c r="Q39" s="470"/>
      <c r="R39" s="470"/>
      <c r="S39" s="470"/>
      <c r="T39" s="471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119</v>
      </c>
      <c r="L41" s="237" t="s">
        <v>119</v>
      </c>
      <c r="M41" s="237" t="s">
        <v>89</v>
      </c>
      <c r="N41" s="238" t="s">
        <v>89</v>
      </c>
      <c r="P41" s="236" t="s">
        <v>119</v>
      </c>
      <c r="Q41" s="237" t="s">
        <v>119</v>
      </c>
      <c r="R41" s="237" t="s">
        <v>119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230.52656840065643</v>
      </c>
      <c r="D42" s="203">
        <v>228.7956468856222</v>
      </c>
      <c r="E42" s="203">
        <v>224.75137002179554</v>
      </c>
      <c r="F42" s="203">
        <v>216.13733035047355</v>
      </c>
      <c r="G42" s="218">
        <v>209.97995016386122</v>
      </c>
      <c r="J42" s="239">
        <v>59</v>
      </c>
      <c r="K42" s="240">
        <v>67</v>
      </c>
      <c r="L42" s="240">
        <v>95</v>
      </c>
      <c r="M42" s="240">
        <v>70.7</v>
      </c>
      <c r="N42" s="241">
        <v>70.199999999999989</v>
      </c>
      <c r="P42" s="242">
        <v>10.082970746826202</v>
      </c>
      <c r="Q42" s="243">
        <v>10.59119731710398</v>
      </c>
      <c r="R42" s="243">
        <v>10.909149908955024</v>
      </c>
      <c r="S42" s="243">
        <v>5.5812072522801337</v>
      </c>
      <c r="T42" s="244">
        <v>5.9235780963705515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231.08908925830843</v>
      </c>
      <c r="D44" s="203">
        <v>229.34910179935449</v>
      </c>
      <c r="E44" s="203">
        <v>225.32588274376354</v>
      </c>
      <c r="F44" s="203">
        <v>216.68769064524196</v>
      </c>
      <c r="G44" s="218">
        <v>210.74640739577606</v>
      </c>
      <c r="J44" s="236" t="s">
        <v>140</v>
      </c>
      <c r="K44" s="237" t="s">
        <v>75</v>
      </c>
      <c r="L44" s="237" t="s">
        <v>75</v>
      </c>
      <c r="M44" s="237" t="s">
        <v>119</v>
      </c>
      <c r="N44" s="238" t="s">
        <v>119</v>
      </c>
      <c r="O44" s="248"/>
      <c r="P44" s="249" t="s">
        <v>140</v>
      </c>
      <c r="Q44" s="250" t="s">
        <v>75</v>
      </c>
      <c r="R44" s="250" t="s">
        <v>75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65.2</v>
      </c>
      <c r="K45" s="240">
        <v>29.113</v>
      </c>
      <c r="L45" s="240">
        <v>40</v>
      </c>
      <c r="M45" s="240">
        <v>95</v>
      </c>
      <c r="N45" s="241">
        <v>77</v>
      </c>
      <c r="P45" s="242">
        <v>10.178797529335389</v>
      </c>
      <c r="Q45" s="243">
        <v>14.122573030927271</v>
      </c>
      <c r="R45" s="243">
        <v>13.965016768681604</v>
      </c>
      <c r="S45" s="243">
        <v>11.050647874193299</v>
      </c>
      <c r="T45" s="244">
        <v>11.789797380752534</v>
      </c>
    </row>
    <row r="46" spans="2:20" ht="15.75">
      <c r="B46" s="217" t="s">
        <v>79</v>
      </c>
      <c r="C46" s="203">
        <v>230.3446579426074</v>
      </c>
      <c r="D46" s="203">
        <v>228.77425128721353</v>
      </c>
      <c r="E46" s="203">
        <v>223.8573410218944</v>
      </c>
      <c r="F46" s="203">
        <v>215.71677841186019</v>
      </c>
      <c r="G46" s="218">
        <v>205.53393354405603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112</v>
      </c>
      <c r="L47" s="237" t="s">
        <v>112</v>
      </c>
      <c r="M47" s="237" t="s">
        <v>75</v>
      </c>
      <c r="N47" s="238" t="s">
        <v>75</v>
      </c>
      <c r="O47" s="248"/>
      <c r="P47" s="249" t="s">
        <v>75</v>
      </c>
      <c r="Q47" s="250" t="s">
        <v>112</v>
      </c>
      <c r="R47" s="250" t="s">
        <v>112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29.113</v>
      </c>
      <c r="K48" s="240">
        <v>21</v>
      </c>
      <c r="L48" s="240">
        <v>41</v>
      </c>
      <c r="M48" s="240">
        <v>47</v>
      </c>
      <c r="N48" s="241">
        <v>61</v>
      </c>
      <c r="P48" s="242">
        <v>14.01439089355136</v>
      </c>
      <c r="Q48" s="243">
        <v>12.756824562130111</v>
      </c>
      <c r="R48" s="243">
        <v>12.558094153460846</v>
      </c>
      <c r="S48" s="243">
        <v>14.808836701886099</v>
      </c>
      <c r="T48" s="244">
        <v>15.829403950354138</v>
      </c>
    </row>
    <row r="49" spans="2:20" ht="15.75">
      <c r="B49" s="217" t="s">
        <v>80</v>
      </c>
      <c r="C49" s="203">
        <v>4.5673019600686349</v>
      </c>
      <c r="D49" s="203">
        <v>5.0157560744572072</v>
      </c>
      <c r="E49" s="203">
        <v>5.0447099454317899</v>
      </c>
      <c r="F49" s="203">
        <v>4.8363850627407956</v>
      </c>
      <c r="G49" s="218">
        <v>5.037562643077143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90</v>
      </c>
      <c r="L50" s="237" t="s">
        <v>90</v>
      </c>
      <c r="M50" s="237" t="s">
        <v>112</v>
      </c>
      <c r="N50" s="238" t="s">
        <v>112</v>
      </c>
      <c r="O50" s="248"/>
      <c r="P50" s="249" t="s">
        <v>112</v>
      </c>
      <c r="Q50" s="250" t="s">
        <v>90</v>
      </c>
      <c r="R50" s="250" t="s">
        <v>90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4.659200023207962</v>
      </c>
      <c r="D51" s="203">
        <v>5.1401151432553789</v>
      </c>
      <c r="E51" s="203">
        <v>5.1642572860468805</v>
      </c>
      <c r="F51" s="203">
        <v>4.946105914050599</v>
      </c>
      <c r="G51" s="218">
        <v>5.1718893396020515</v>
      </c>
      <c r="J51" s="239">
        <v>21</v>
      </c>
      <c r="K51" s="240">
        <v>48</v>
      </c>
      <c r="L51" s="240">
        <v>54</v>
      </c>
      <c r="M51" s="240">
        <v>46.5</v>
      </c>
      <c r="N51" s="241">
        <v>59.5</v>
      </c>
      <c r="P51" s="242">
        <v>12.730006028928933</v>
      </c>
      <c r="Q51" s="243">
        <v>14.496803193119289</v>
      </c>
      <c r="R51" s="243">
        <v>14.519380267779884</v>
      </c>
      <c r="S51" s="243">
        <v>13.213092180607266</v>
      </c>
      <c r="T51" s="244">
        <v>14.031767924687113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1.6812591575152447</v>
      </c>
      <c r="D53" s="203">
        <v>1.7041020130735642</v>
      </c>
      <c r="E53" s="203">
        <v>1.8590665131316486</v>
      </c>
      <c r="F53" s="203">
        <v>2.0202573142454781</v>
      </c>
      <c r="G53" s="218">
        <v>2.1887634963549676</v>
      </c>
      <c r="J53" s="236" t="s">
        <v>90</v>
      </c>
      <c r="K53" s="237" t="s">
        <v>91</v>
      </c>
      <c r="L53" s="237" t="s">
        <v>91</v>
      </c>
      <c r="M53" s="237" t="s">
        <v>90</v>
      </c>
      <c r="N53" s="238" t="s">
        <v>90</v>
      </c>
      <c r="O53" s="248"/>
      <c r="P53" s="236" t="s">
        <v>90</v>
      </c>
      <c r="Q53" s="237" t="s">
        <v>91</v>
      </c>
      <c r="R53" s="237" t="s">
        <v>91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65</v>
      </c>
      <c r="K54" s="240">
        <v>36.22</v>
      </c>
      <c r="L54" s="240">
        <v>85</v>
      </c>
      <c r="M54" s="240">
        <v>104.99799999999999</v>
      </c>
      <c r="N54" s="241">
        <v>66</v>
      </c>
      <c r="P54" s="242">
        <v>13.558347509092721</v>
      </c>
      <c r="Q54" s="243">
        <v>11.641411909368333</v>
      </c>
      <c r="R54" s="243">
        <v>11.683732918118436</v>
      </c>
      <c r="S54" s="243">
        <v>13.68832038520506</v>
      </c>
      <c r="T54" s="244">
        <v>12.351447235053639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96.915033237403321</v>
      </c>
      <c r="D56" s="203">
        <v>96.384975528898124</v>
      </c>
      <c r="E56" s="203">
        <v>96.383042649315868</v>
      </c>
      <c r="F56" s="203">
        <v>96.251106418446682</v>
      </c>
      <c r="G56" s="218">
        <v>95.497115992307712</v>
      </c>
      <c r="J56" s="236" t="s">
        <v>91</v>
      </c>
      <c r="K56" s="237" t="s">
        <v>113</v>
      </c>
      <c r="L56" s="237" t="s">
        <v>113</v>
      </c>
      <c r="M56" s="237" t="s">
        <v>91</v>
      </c>
      <c r="N56" s="238" t="s">
        <v>91</v>
      </c>
      <c r="P56" s="249" t="s">
        <v>91</v>
      </c>
      <c r="Q56" s="250" t="s">
        <v>113</v>
      </c>
      <c r="R56" s="250" t="s">
        <v>113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29.128</v>
      </c>
      <c r="K57" s="240">
        <v>64</v>
      </c>
      <c r="L57" s="240">
        <v>105.3</v>
      </c>
      <c r="M57" s="240">
        <v>94</v>
      </c>
      <c r="N57" s="241">
        <v>70.179999999999993</v>
      </c>
      <c r="P57" s="242">
        <v>10.854929958720536</v>
      </c>
      <c r="Q57" s="243">
        <v>9.8313539349961836</v>
      </c>
      <c r="R57" s="243">
        <v>9.4260390902562055</v>
      </c>
      <c r="S57" s="243">
        <v>10.76506400642571</v>
      </c>
      <c r="T57" s="244">
        <v>9.9303653424285621</v>
      </c>
    </row>
    <row r="58" spans="2:20" ht="15.75">
      <c r="B58" s="217" t="s">
        <v>84</v>
      </c>
      <c r="C58" s="203">
        <v>3.0849667625966877</v>
      </c>
      <c r="D58" s="203">
        <v>3.6150244711019046</v>
      </c>
      <c r="E58" s="203">
        <v>3.6169573506841126</v>
      </c>
      <c r="F58" s="203">
        <v>3.7488935815533373</v>
      </c>
      <c r="G58" s="218">
        <v>4.5028840076922876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114</v>
      </c>
      <c r="L59" s="237" t="s">
        <v>114</v>
      </c>
      <c r="M59" s="237" t="s">
        <v>113</v>
      </c>
      <c r="N59" s="238" t="s">
        <v>113</v>
      </c>
      <c r="P59" s="249" t="s">
        <v>113</v>
      </c>
      <c r="Q59" s="250" t="s">
        <v>114</v>
      </c>
      <c r="R59" s="250" t="s">
        <v>114</v>
      </c>
      <c r="S59" s="250" t="s">
        <v>113</v>
      </c>
      <c r="T59" s="251" t="s">
        <v>113</v>
      </c>
    </row>
    <row r="60" spans="2:20" ht="15.75">
      <c r="J60" s="239">
        <v>71.695999999999998</v>
      </c>
      <c r="K60" s="240">
        <v>96.111999999999995</v>
      </c>
      <c r="L60" s="240">
        <v>136.50899999999999</v>
      </c>
      <c r="M60" s="240">
        <v>155.49200000000002</v>
      </c>
      <c r="N60" s="241">
        <v>87.8</v>
      </c>
      <c r="P60" s="242">
        <v>9.1008305101757401</v>
      </c>
      <c r="Q60" s="243">
        <v>7.8026378223246331</v>
      </c>
      <c r="R60" s="243">
        <v>7.8681722004980985</v>
      </c>
      <c r="S60" s="243">
        <v>9.0996481613179263</v>
      </c>
      <c r="T60" s="244">
        <v>8.7659420210316981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9" t="str">
        <f>"IJG Namibia ALBI  -Yields-[%] as at "&amp;TEXT(Map!$N$16,"mmmm  yyyy")</f>
        <v>IJG Namibia ALBI  -Yields-[%] as at August 2020</v>
      </c>
      <c r="C62" s="470"/>
      <c r="D62" s="470"/>
      <c r="E62" s="470"/>
      <c r="F62" s="471"/>
      <c r="J62" s="236" t="s">
        <v>114</v>
      </c>
      <c r="K62" s="237" t="s">
        <v>115</v>
      </c>
      <c r="L62" s="237" t="s">
        <v>115</v>
      </c>
      <c r="M62" s="237" t="s">
        <v>114</v>
      </c>
      <c r="N62" s="238" t="s">
        <v>114</v>
      </c>
      <c r="P62" s="249" t="s">
        <v>114</v>
      </c>
      <c r="Q62" s="250" t="s">
        <v>115</v>
      </c>
      <c r="R62" s="250" t="s">
        <v>115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92.891000000000005</v>
      </c>
      <c r="K63" s="240">
        <v>116.24300000000001</v>
      </c>
      <c r="L63" s="240">
        <v>133.92599999999999</v>
      </c>
      <c r="M63" s="240">
        <v>154.37299999999999</v>
      </c>
      <c r="N63" s="241">
        <v>93.38300000000001</v>
      </c>
      <c r="P63" s="242">
        <v>7.2806235795884096</v>
      </c>
      <c r="Q63" s="243">
        <v>6.4124873295691982</v>
      </c>
      <c r="R63" s="243">
        <v>6.5947710736932841</v>
      </c>
      <c r="S63" s="243">
        <v>7.5661620927720703</v>
      </c>
      <c r="T63" s="244">
        <v>7.5098809580672752</v>
      </c>
    </row>
    <row r="64" spans="2:20" ht="15.75">
      <c r="B64" s="263" t="s">
        <v>119</v>
      </c>
      <c r="C64" s="264" t="s">
        <v>119</v>
      </c>
      <c r="D64" s="264" t="s">
        <v>119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5.1549999999999994</v>
      </c>
      <c r="C65" s="243">
        <v>5.3250000000000002</v>
      </c>
      <c r="D65" s="243">
        <v>6.1800000000000006</v>
      </c>
      <c r="E65" s="243">
        <v>7.242</v>
      </c>
      <c r="F65" s="267">
        <v>7.9620000000000006</v>
      </c>
      <c r="J65" s="236" t="s">
        <v>115</v>
      </c>
      <c r="K65" s="237" t="s">
        <v>116</v>
      </c>
      <c r="L65" s="237" t="s">
        <v>116</v>
      </c>
      <c r="M65" s="237" t="s">
        <v>115</v>
      </c>
      <c r="N65" s="238" t="s">
        <v>115</v>
      </c>
      <c r="P65" s="249" t="s">
        <v>115</v>
      </c>
      <c r="Q65" s="250" t="s">
        <v>116</v>
      </c>
      <c r="R65" s="250" t="s">
        <v>116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108.74999999999999</v>
      </c>
      <c r="K66" s="240">
        <v>168.19399999999999</v>
      </c>
      <c r="L66" s="240">
        <v>170</v>
      </c>
      <c r="M66" s="240">
        <v>133.5</v>
      </c>
      <c r="N66" s="241">
        <v>86.5</v>
      </c>
      <c r="P66" s="242">
        <v>5.9358893186062911</v>
      </c>
      <c r="Q66" s="243">
        <v>6.9132025539013151</v>
      </c>
      <c r="R66" s="243">
        <v>6.7354404016377112</v>
      </c>
      <c r="S66" s="243">
        <v>6.7485864358722987</v>
      </c>
      <c r="T66" s="244">
        <v>6.4098128011851694</v>
      </c>
    </row>
    <row r="67" spans="2:20" ht="15.75">
      <c r="B67" s="263" t="s">
        <v>140</v>
      </c>
      <c r="C67" s="264" t="s">
        <v>75</v>
      </c>
      <c r="D67" s="264" t="s">
        <v>75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5.2169999999999987</v>
      </c>
      <c r="C68" s="243">
        <v>7.7911299999999999</v>
      </c>
      <c r="D68" s="243">
        <v>8.0350000000000001</v>
      </c>
      <c r="E68" s="243">
        <v>7.4850000000000003</v>
      </c>
      <c r="F68" s="267">
        <v>8.0299999999999994</v>
      </c>
      <c r="J68" s="236" t="s">
        <v>116</v>
      </c>
      <c r="K68" s="237" t="s">
        <v>120</v>
      </c>
      <c r="L68" s="237" t="s">
        <v>120</v>
      </c>
      <c r="M68" s="237" t="s">
        <v>116</v>
      </c>
      <c r="N68" s="238" t="s">
        <v>116</v>
      </c>
      <c r="P68" s="249" t="s">
        <v>116</v>
      </c>
      <c r="Q68" s="250" t="s">
        <v>120</v>
      </c>
      <c r="R68" s="250" t="s">
        <v>120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185.88200000000001</v>
      </c>
      <c r="K69" s="240">
        <v>202.47199999999998</v>
      </c>
      <c r="L69" s="240">
        <v>204.1</v>
      </c>
      <c r="M69" s="240">
        <v>162.11599999999999</v>
      </c>
      <c r="N69" s="241">
        <v>123.70000000000002</v>
      </c>
      <c r="P69" s="266">
        <v>6.2632139251744201</v>
      </c>
      <c r="Q69" s="243">
        <v>5.4315083465597036</v>
      </c>
      <c r="R69" s="243">
        <v>5.7402032169188972</v>
      </c>
      <c r="S69" s="243">
        <v>7.4784349094401472</v>
      </c>
      <c r="T69" s="244">
        <v>7.4580042900693266</v>
      </c>
    </row>
    <row r="70" spans="2:20" ht="16.5" thickBot="1">
      <c r="B70" s="263" t="s">
        <v>75</v>
      </c>
      <c r="C70" s="264" t="s">
        <v>112</v>
      </c>
      <c r="D70" s="264" t="s">
        <v>112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7.6711299999999998</v>
      </c>
      <c r="C71" s="243">
        <v>7.71</v>
      </c>
      <c r="D71" s="243">
        <v>8.0449999999999999</v>
      </c>
      <c r="E71" s="243">
        <v>8.5699999999999985</v>
      </c>
      <c r="F71" s="267">
        <v>8.83</v>
      </c>
      <c r="J71" s="236" t="s">
        <v>149</v>
      </c>
      <c r="K71" s="237" t="s">
        <v>149</v>
      </c>
      <c r="L71" s="237" t="s">
        <v>149</v>
      </c>
      <c r="M71" s="237" t="s">
        <v>149</v>
      </c>
      <c r="N71" s="238" t="s">
        <v>149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>
        <v>154</v>
      </c>
      <c r="P72" s="469" t="str">
        <f>"IJG Namibia OTHI  -Weights [%] as at "&amp;TEXT(Map!$N$16,"mmmm  yyyy")</f>
        <v>IJG Namibia OTHI  -Weights [%] as at August 2020</v>
      </c>
      <c r="Q72" s="470"/>
      <c r="R72" s="470"/>
      <c r="S72" s="470"/>
      <c r="T72" s="471"/>
    </row>
    <row r="73" spans="2:20" ht="16.5" thickBot="1">
      <c r="B73" s="263" t="s">
        <v>112</v>
      </c>
      <c r="C73" s="264" t="s">
        <v>90</v>
      </c>
      <c r="D73" s="264" t="s">
        <v>90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7.59</v>
      </c>
      <c r="C74" s="243">
        <v>7.98</v>
      </c>
      <c r="D74" s="243">
        <v>8.1750000000000007</v>
      </c>
      <c r="E74" s="243">
        <v>8.5649999999999995</v>
      </c>
      <c r="F74" s="267">
        <v>8.8150000000000013</v>
      </c>
      <c r="J74" s="236" t="s">
        <v>150</v>
      </c>
      <c r="K74" s="237" t="s">
        <v>150</v>
      </c>
      <c r="L74" s="237" t="s">
        <v>150</v>
      </c>
      <c r="M74" s="237" t="s">
        <v>150</v>
      </c>
      <c r="N74" s="238" t="s">
        <v>150</v>
      </c>
      <c r="O74" s="248"/>
      <c r="P74" s="236" t="s">
        <v>149</v>
      </c>
      <c r="Q74" s="237" t="s">
        <v>149</v>
      </c>
      <c r="R74" s="237" t="s">
        <v>149</v>
      </c>
      <c r="S74" s="237" t="s">
        <v>149</v>
      </c>
      <c r="T74" s="238" t="s">
        <v>149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27.232162133570416</v>
      </c>
      <c r="Q75" s="243">
        <v>10.460189880858357</v>
      </c>
      <c r="R75" s="243">
        <v>25.219916564437128</v>
      </c>
      <c r="S75" s="243">
        <v>25.515738236520619</v>
      </c>
      <c r="T75" s="244">
        <v>22.345988561905727</v>
      </c>
    </row>
    <row r="76" spans="2:20" ht="15.75">
      <c r="B76" s="263" t="s">
        <v>90</v>
      </c>
      <c r="C76" s="264" t="s">
        <v>91</v>
      </c>
      <c r="D76" s="264" t="s">
        <v>91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8.0299999999999994</v>
      </c>
      <c r="C77" s="243">
        <v>9.5922000000000001</v>
      </c>
      <c r="D77" s="243">
        <v>9.7349999999999994</v>
      </c>
      <c r="E77" s="243">
        <v>9.1499799999999993</v>
      </c>
      <c r="F77" s="267">
        <v>8.8800000000000008</v>
      </c>
      <c r="J77" s="236" t="s">
        <v>151</v>
      </c>
      <c r="K77" s="237" t="s">
        <v>151</v>
      </c>
      <c r="L77" s="237" t="s">
        <v>151</v>
      </c>
      <c r="M77" s="237" t="s">
        <v>151</v>
      </c>
      <c r="N77" s="238"/>
      <c r="P77" s="249" t="s">
        <v>150</v>
      </c>
      <c r="Q77" s="250" t="s">
        <v>150</v>
      </c>
      <c r="R77" s="250" t="s">
        <v>150</v>
      </c>
      <c r="S77" s="250" t="s">
        <v>150</v>
      </c>
      <c r="T77" s="251" t="s">
        <v>150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/>
      <c r="P78" s="242">
        <v>29.438457646018179</v>
      </c>
      <c r="Q78" s="243">
        <v>27.630424171590416</v>
      </c>
      <c r="R78" s="243">
        <v>28.524630570772423</v>
      </c>
      <c r="S78" s="243">
        <v>27.62850279883536</v>
      </c>
      <c r="T78" s="244">
        <v>24.191371668401125</v>
      </c>
    </row>
    <row r="79" spans="2:20" ht="15.75">
      <c r="B79" s="263" t="s">
        <v>91</v>
      </c>
      <c r="C79" s="264" t="s">
        <v>113</v>
      </c>
      <c r="D79" s="264" t="s">
        <v>113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9.556280000000001</v>
      </c>
      <c r="C80" s="243">
        <v>10.34</v>
      </c>
      <c r="D80" s="243">
        <v>10.403</v>
      </c>
      <c r="E80" s="243">
        <v>10.005000000000001</v>
      </c>
      <c r="F80" s="267">
        <v>9.6368000000000009</v>
      </c>
      <c r="J80" s="236"/>
      <c r="K80" s="237"/>
      <c r="L80" s="237"/>
      <c r="M80" s="237"/>
      <c r="N80" s="238" t="s">
        <v>152</v>
      </c>
      <c r="P80" s="249" t="s">
        <v>151</v>
      </c>
      <c r="Q80" s="250" t="s">
        <v>151</v>
      </c>
      <c r="R80" s="250" t="s">
        <v>151</v>
      </c>
      <c r="S80" s="250" t="s">
        <v>151</v>
      </c>
      <c r="T80" s="251"/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/>
      <c r="N81" s="241">
        <v>15.7</v>
      </c>
      <c r="P81" s="242">
        <v>5.1430755394838847</v>
      </c>
      <c r="Q81" s="243">
        <v>5.0197666013169906</v>
      </c>
      <c r="R81" s="243">
        <v>4.9368441391424591</v>
      </c>
      <c r="S81" s="243">
        <v>4.7292668211002082</v>
      </c>
      <c r="T81" s="244"/>
    </row>
    <row r="82" spans="2:20" ht="15.75">
      <c r="B82" s="263" t="s">
        <v>113</v>
      </c>
      <c r="C82" s="264" t="s">
        <v>114</v>
      </c>
      <c r="D82" s="264" t="s">
        <v>114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10.46696</v>
      </c>
      <c r="C83" s="243">
        <v>11.69112</v>
      </c>
      <c r="D83" s="243">
        <v>11.71509</v>
      </c>
      <c r="E83" s="243">
        <v>10.82992</v>
      </c>
      <c r="F83" s="267">
        <v>10.032999999999998</v>
      </c>
      <c r="J83" s="236"/>
      <c r="K83" s="237" t="s">
        <v>153</v>
      </c>
      <c r="L83" s="237" t="s">
        <v>153</v>
      </c>
      <c r="M83" s="237" t="s">
        <v>153</v>
      </c>
      <c r="N83" s="238" t="s">
        <v>153</v>
      </c>
      <c r="P83" s="249"/>
      <c r="Q83" s="250"/>
      <c r="R83" s="250"/>
      <c r="S83" s="250"/>
      <c r="T83" s="251" t="s">
        <v>152</v>
      </c>
    </row>
    <row r="84" spans="2:20" ht="15.75">
      <c r="B84" s="266"/>
      <c r="C84" s="243"/>
      <c r="D84" s="243"/>
      <c r="E84" s="243"/>
      <c r="F84" s="267"/>
      <c r="J84" s="239"/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/>
      <c r="S84" s="243"/>
      <c r="T84" s="244">
        <v>16.339801769472448</v>
      </c>
    </row>
    <row r="85" spans="2:20" ht="15.75">
      <c r="B85" s="263" t="s">
        <v>114</v>
      </c>
      <c r="C85" s="264" t="s">
        <v>115</v>
      </c>
      <c r="D85" s="264" t="s">
        <v>115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11.718909999999999</v>
      </c>
      <c r="C86" s="243">
        <v>12.277429999999999</v>
      </c>
      <c r="D86" s="243">
        <v>11.974259999999999</v>
      </c>
      <c r="E86" s="243">
        <v>11.448729999999999</v>
      </c>
      <c r="F86" s="267">
        <v>10.548830000000001</v>
      </c>
      <c r="J86" s="236" t="s">
        <v>154</v>
      </c>
      <c r="K86" s="237" t="s">
        <v>154</v>
      </c>
      <c r="L86" s="237" t="s">
        <v>154</v>
      </c>
      <c r="M86" s="237" t="s">
        <v>154</v>
      </c>
      <c r="N86" s="238" t="s">
        <v>154</v>
      </c>
      <c r="P86" s="236"/>
      <c r="Q86" s="237" t="s">
        <v>153</v>
      </c>
      <c r="R86" s="237" t="s">
        <v>153</v>
      </c>
      <c r="S86" s="237" t="s">
        <v>153</v>
      </c>
      <c r="T86" s="251" t="s">
        <v>153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/>
      <c r="Q87" s="243">
        <v>5.9588793188512517</v>
      </c>
      <c r="R87" s="243">
        <v>5.9160151198960502</v>
      </c>
      <c r="S87" s="243">
        <v>5.9574293873986841</v>
      </c>
      <c r="T87" s="244">
        <v>5.2038902437603758</v>
      </c>
    </row>
    <row r="88" spans="2:20" ht="15.75">
      <c r="B88" s="263" t="s">
        <v>115</v>
      </c>
      <c r="C88" s="264" t="s">
        <v>116</v>
      </c>
      <c r="D88" s="264" t="s">
        <v>116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12.237500000000001</v>
      </c>
      <c r="C89" s="243">
        <v>12.70194</v>
      </c>
      <c r="D89" s="243">
        <v>12.45</v>
      </c>
      <c r="E89" s="243">
        <v>11.379999999999999</v>
      </c>
      <c r="F89" s="267">
        <v>10.605</v>
      </c>
      <c r="J89" s="236" t="s">
        <v>155</v>
      </c>
      <c r="K89" s="237" t="s">
        <v>155</v>
      </c>
      <c r="L89" s="237" t="s">
        <v>155</v>
      </c>
      <c r="M89" s="237" t="s">
        <v>155</v>
      </c>
      <c r="N89" s="238" t="s">
        <v>155</v>
      </c>
      <c r="P89" s="249" t="s">
        <v>154</v>
      </c>
      <c r="Q89" s="250" t="s">
        <v>154</v>
      </c>
      <c r="R89" s="250" t="s">
        <v>154</v>
      </c>
      <c r="S89" s="250" t="s">
        <v>154</v>
      </c>
      <c r="T89" s="251" t="s">
        <v>154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15.515696899013761</v>
      </c>
      <c r="Q90" s="243">
        <v>14.563533275376205</v>
      </c>
      <c r="R90" s="243">
        <v>14.399610529136794</v>
      </c>
      <c r="S90" s="243">
        <v>14.778439601341828</v>
      </c>
      <c r="T90" s="244">
        <v>13.097418645875806</v>
      </c>
    </row>
    <row r="91" spans="2:20" ht="15.75">
      <c r="B91" s="263" t="s">
        <v>116</v>
      </c>
      <c r="C91" s="264" t="s">
        <v>120</v>
      </c>
      <c r="D91" s="264" t="s">
        <v>120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12.91882</v>
      </c>
      <c r="C92" s="243">
        <v>13.519719999999998</v>
      </c>
      <c r="D92" s="243">
        <v>12.996</v>
      </c>
      <c r="E92" s="243">
        <v>11.721160000000001</v>
      </c>
      <c r="F92" s="267">
        <v>11.106999999999999</v>
      </c>
      <c r="J92" s="236" t="s">
        <v>156</v>
      </c>
      <c r="K92" s="237" t="s">
        <v>156</v>
      </c>
      <c r="L92" s="237" t="s">
        <v>156</v>
      </c>
      <c r="M92" s="237" t="s">
        <v>156</v>
      </c>
      <c r="N92" s="238" t="s">
        <v>156</v>
      </c>
      <c r="P92" s="249" t="s">
        <v>155</v>
      </c>
      <c r="Q92" s="250" t="s">
        <v>155</v>
      </c>
      <c r="R92" s="250" t="s">
        <v>155</v>
      </c>
      <c r="S92" s="250" t="s">
        <v>155</v>
      </c>
      <c r="T92" s="251" t="s">
        <v>155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11.151772382824308</v>
      </c>
      <c r="Q93" s="243">
        <v>10.460189880858357</v>
      </c>
      <c r="R93" s="243">
        <v>10.310606440087373</v>
      </c>
      <c r="S93" s="243">
        <v>10.524119705804306</v>
      </c>
      <c r="T93" s="244">
        <v>9.297385757278203</v>
      </c>
    </row>
    <row r="94" spans="2:20" ht="16.5" thickBot="1">
      <c r="B94" s="263" t="s">
        <v>149</v>
      </c>
      <c r="C94" s="264" t="s">
        <v>149</v>
      </c>
      <c r="D94" s="264" t="s">
        <v>149</v>
      </c>
      <c r="E94" s="264" t="s">
        <v>149</v>
      </c>
      <c r="F94" s="265" t="s">
        <v>149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6.1049999999999995</v>
      </c>
      <c r="C95" s="243">
        <v>6.1950000000000003</v>
      </c>
      <c r="D95" s="243">
        <v>6.7700000000000005</v>
      </c>
      <c r="E95" s="243">
        <v>8.0749999999999993</v>
      </c>
      <c r="F95" s="267">
        <v>8.8000000000000007</v>
      </c>
      <c r="P95" s="249" t="s">
        <v>156</v>
      </c>
      <c r="Q95" s="250" t="s">
        <v>156</v>
      </c>
      <c r="R95" s="250" t="s">
        <v>156</v>
      </c>
      <c r="S95" s="250" t="s">
        <v>156</v>
      </c>
      <c r="T95" s="251" t="s">
        <v>156</v>
      </c>
    </row>
    <row r="96" spans="2:20" ht="15.75">
      <c r="B96" s="266"/>
      <c r="C96" s="243"/>
      <c r="D96" s="243"/>
      <c r="E96" s="243"/>
      <c r="F96" s="267"/>
      <c r="P96" s="242">
        <v>11.518835399089451</v>
      </c>
      <c r="Q96" s="243">
        <v>10.811353182078527</v>
      </c>
      <c r="R96" s="243">
        <v>10.692376636527763</v>
      </c>
      <c r="S96" s="243">
        <v>10.866503448998994</v>
      </c>
      <c r="T96" s="244">
        <v>9.5241433533063145</v>
      </c>
    </row>
    <row r="97" spans="2:20" ht="16.5" thickBot="1">
      <c r="B97" s="263" t="s">
        <v>150</v>
      </c>
      <c r="C97" s="264" t="s">
        <v>150</v>
      </c>
      <c r="D97" s="264" t="s">
        <v>150</v>
      </c>
      <c r="E97" s="264" t="s">
        <v>150</v>
      </c>
      <c r="F97" s="265" t="s">
        <v>150</v>
      </c>
      <c r="P97" s="275"/>
      <c r="Q97" s="276"/>
      <c r="R97" s="276"/>
      <c r="S97" s="276"/>
      <c r="T97" s="277"/>
    </row>
    <row r="98" spans="2:20" ht="16.5" thickBot="1">
      <c r="B98" s="266">
        <v>6.0649999999999995</v>
      </c>
      <c r="C98" s="243">
        <v>6.1550000000000002</v>
      </c>
      <c r="D98" s="243">
        <v>6.73</v>
      </c>
      <c r="E98" s="243">
        <v>8.0350000000000001</v>
      </c>
      <c r="F98" s="267">
        <v>8.76</v>
      </c>
    </row>
    <row r="99" spans="2:20" ht="16.5" thickBot="1">
      <c r="B99" s="266"/>
      <c r="C99" s="243"/>
      <c r="D99" s="243"/>
      <c r="E99" s="243"/>
      <c r="F99" s="267"/>
      <c r="J99" s="472" t="str">
        <f>"IJG Namibia ALBI  -Weights [%] as at "&amp;TEXT(Map!$N$16,"mmmm  yyyy")</f>
        <v>IJG Namibia ALBI  -Weights [%] as at August 2020</v>
      </c>
      <c r="K99" s="473"/>
      <c r="L99" s="473"/>
      <c r="M99" s="473"/>
      <c r="N99" s="474"/>
      <c r="P99" s="469" t="str">
        <f>"IJG Namibia ALBI  -Rate Duration (years) as at "&amp;TEXT(Map!$N$16,"mmmm  yyyy")</f>
        <v>IJG Namibia ALBI  -Rate Duration (years) as at August 2020</v>
      </c>
      <c r="Q99" s="470"/>
      <c r="R99" s="470"/>
      <c r="S99" s="470"/>
      <c r="T99" s="471"/>
    </row>
    <row r="100" spans="2:20" ht="16.5" thickBot="1">
      <c r="B100" s="263" t="s">
        <v>151</v>
      </c>
      <c r="C100" s="264" t="s">
        <v>151</v>
      </c>
      <c r="D100" s="264" t="s">
        <v>151</v>
      </c>
      <c r="E100" s="264" t="s">
        <v>151</v>
      </c>
      <c r="F100" s="265"/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5.8650000000000002</v>
      </c>
      <c r="C101" s="243">
        <v>5.955000000000001</v>
      </c>
      <c r="D101" s="243">
        <v>6.5300000000000011</v>
      </c>
      <c r="E101" s="243">
        <v>7.8350000000000009</v>
      </c>
      <c r="F101" s="267"/>
      <c r="J101" s="263" t="s">
        <v>119</v>
      </c>
      <c r="K101" s="264" t="s">
        <v>119</v>
      </c>
      <c r="L101" s="264" t="s">
        <v>119</v>
      </c>
      <c r="M101" s="264" t="s">
        <v>89</v>
      </c>
      <c r="N101" s="265" t="s">
        <v>89</v>
      </c>
      <c r="P101" s="263" t="s">
        <v>119</v>
      </c>
      <c r="Q101" s="264" t="s">
        <v>119</v>
      </c>
      <c r="R101" s="264" t="s">
        <v>119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9.7719144506042692</v>
      </c>
      <c r="K102" s="243">
        <v>10.208322942307984</v>
      </c>
      <c r="L102" s="243">
        <v>10.514570609425927</v>
      </c>
      <c r="M102" s="243">
        <v>5.3719737318262153</v>
      </c>
      <c r="N102" s="267">
        <v>5.6568462455859194</v>
      </c>
      <c r="P102" s="266">
        <v>1.2789703624742399</v>
      </c>
      <c r="Q102" s="243">
        <v>1.3598902678983384</v>
      </c>
      <c r="R102" s="243">
        <v>1.4594166999915337</v>
      </c>
      <c r="S102" s="243">
        <v>1.4640818819897816</v>
      </c>
      <c r="T102" s="267">
        <v>1.868385890833514</v>
      </c>
    </row>
    <row r="103" spans="2:20" ht="15.75">
      <c r="B103" s="263"/>
      <c r="C103" s="264"/>
      <c r="D103" s="264"/>
      <c r="E103" s="264"/>
      <c r="F103" s="265" t="s">
        <v>152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/>
      <c r="F104" s="267">
        <v>7.4170000000000007</v>
      </c>
      <c r="J104" s="263" t="s">
        <v>140</v>
      </c>
      <c r="K104" s="264" t="s">
        <v>75</v>
      </c>
      <c r="L104" s="264" t="s">
        <v>75</v>
      </c>
      <c r="M104" s="264" t="s">
        <v>119</v>
      </c>
      <c r="N104" s="265" t="s">
        <v>119</v>
      </c>
      <c r="O104" s="248"/>
      <c r="P104" s="263" t="s">
        <v>140</v>
      </c>
      <c r="Q104" s="264" t="s">
        <v>75</v>
      </c>
      <c r="R104" s="264" t="s">
        <v>75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9.8647850087233788</v>
      </c>
      <c r="K105" s="243">
        <v>13.612038559910012</v>
      </c>
      <c r="L105" s="243">
        <v>13.459908068142507</v>
      </c>
      <c r="M105" s="243">
        <v>10.636370845317607</v>
      </c>
      <c r="N105" s="267">
        <v>11.258916479955303</v>
      </c>
      <c r="P105" s="266">
        <v>2.6640755378345409</v>
      </c>
      <c r="Q105" s="243">
        <v>3.3206532255321961</v>
      </c>
      <c r="R105" s="243">
        <v>3.4733113107682607</v>
      </c>
      <c r="S105" s="243">
        <v>1.69232669950237</v>
      </c>
      <c r="T105" s="267">
        <v>2.0892459726920483</v>
      </c>
    </row>
    <row r="106" spans="2:20" ht="15.75">
      <c r="B106" s="263"/>
      <c r="C106" s="264" t="s">
        <v>153</v>
      </c>
      <c r="D106" s="264" t="s">
        <v>153</v>
      </c>
      <c r="E106" s="264" t="s">
        <v>153</v>
      </c>
      <c r="F106" s="265" t="s">
        <v>153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/>
      <c r="C107" s="243">
        <v>5.6550000000000002</v>
      </c>
      <c r="D107" s="243">
        <v>6.23</v>
      </c>
      <c r="E107" s="243">
        <v>8.1470000000000002</v>
      </c>
      <c r="F107" s="267">
        <v>8.8670000000000009</v>
      </c>
      <c r="J107" s="263" t="s">
        <v>75</v>
      </c>
      <c r="K107" s="264" t="s">
        <v>112</v>
      </c>
      <c r="L107" s="264" t="s">
        <v>112</v>
      </c>
      <c r="M107" s="264" t="s">
        <v>75</v>
      </c>
      <c r="N107" s="265" t="s">
        <v>75</v>
      </c>
      <c r="O107" s="248"/>
      <c r="P107" s="263" t="s">
        <v>75</v>
      </c>
      <c r="Q107" s="264" t="s">
        <v>112</v>
      </c>
      <c r="R107" s="264" t="s">
        <v>112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13.582051592504921</v>
      </c>
      <c r="K108" s="243">
        <v>12.295662232473571</v>
      </c>
      <c r="L108" s="243">
        <v>12.103873243871414</v>
      </c>
      <c r="M108" s="243">
        <v>14.253669173266376</v>
      </c>
      <c r="N108" s="267">
        <v>15.11662425136063</v>
      </c>
      <c r="P108" s="266">
        <v>3.2428104128608406</v>
      </c>
      <c r="Q108" s="243">
        <v>3.7537751698782751</v>
      </c>
      <c r="R108" s="243">
        <v>3.9017948879154107</v>
      </c>
      <c r="S108" s="243">
        <v>3.5301830581826805</v>
      </c>
      <c r="T108" s="267">
        <v>3.8147681659287493</v>
      </c>
    </row>
    <row r="109" spans="2:20" ht="15.75">
      <c r="B109" s="263" t="s">
        <v>154</v>
      </c>
      <c r="C109" s="264" t="s">
        <v>154</v>
      </c>
      <c r="D109" s="264" t="s">
        <v>154</v>
      </c>
      <c r="E109" s="264" t="s">
        <v>154</v>
      </c>
      <c r="F109" s="265" t="s">
        <v>154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5.7049999999999992</v>
      </c>
      <c r="C110" s="243">
        <v>5.875</v>
      </c>
      <c r="D110" s="243">
        <v>6.73</v>
      </c>
      <c r="E110" s="243">
        <v>8.0350000000000001</v>
      </c>
      <c r="F110" s="267">
        <v>8.58</v>
      </c>
      <c r="J110" s="263" t="s">
        <v>112</v>
      </c>
      <c r="K110" s="264" t="s">
        <v>90</v>
      </c>
      <c r="L110" s="264" t="s">
        <v>90</v>
      </c>
      <c r="M110" s="264" t="s">
        <v>112</v>
      </c>
      <c r="N110" s="265" t="s">
        <v>112</v>
      </c>
      <c r="O110" s="248"/>
      <c r="P110" s="263" t="s">
        <v>112</v>
      </c>
      <c r="Q110" s="264" t="s">
        <v>90</v>
      </c>
      <c r="R110" s="264" t="s">
        <v>90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12.337289574059923</v>
      </c>
      <c r="K111" s="243">
        <v>13.972740210160545</v>
      </c>
      <c r="L111" s="243">
        <v>13.994220475910641</v>
      </c>
      <c r="M111" s="243">
        <v>12.717747415923753</v>
      </c>
      <c r="N111" s="267">
        <v>13.399933690809881</v>
      </c>
      <c r="P111" s="266">
        <v>3.6765452063971718</v>
      </c>
      <c r="Q111" s="243">
        <v>4.9522243891594933</v>
      </c>
      <c r="R111" s="243">
        <v>4.9077633443934756</v>
      </c>
      <c r="S111" s="243">
        <v>3.9599136715670404</v>
      </c>
      <c r="T111" s="267">
        <v>4.2475141799593921</v>
      </c>
    </row>
    <row r="112" spans="2:20" ht="15.75">
      <c r="B112" s="263" t="s">
        <v>155</v>
      </c>
      <c r="C112" s="264" t="s">
        <v>155</v>
      </c>
      <c r="D112" s="264" t="s">
        <v>155</v>
      </c>
      <c r="E112" s="264" t="s">
        <v>155</v>
      </c>
      <c r="F112" s="274" t="s">
        <v>155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5.8549999999999995</v>
      </c>
      <c r="C113" s="243">
        <v>6.0250000000000004</v>
      </c>
      <c r="D113" s="243">
        <v>6.8800000000000008</v>
      </c>
      <c r="E113" s="243">
        <v>8.1850000000000005</v>
      </c>
      <c r="F113" s="267">
        <v>8.7299999999999986</v>
      </c>
      <c r="J113" s="263" t="s">
        <v>90</v>
      </c>
      <c r="K113" s="264" t="s">
        <v>91</v>
      </c>
      <c r="L113" s="264" t="s">
        <v>91</v>
      </c>
      <c r="M113" s="264" t="s">
        <v>90</v>
      </c>
      <c r="N113" s="265" t="s">
        <v>90</v>
      </c>
      <c r="O113" s="248"/>
      <c r="P113" s="263" t="s">
        <v>90</v>
      </c>
      <c r="Q113" s="264" t="s">
        <v>91</v>
      </c>
      <c r="R113" s="264" t="s">
        <v>91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13.140076994879854</v>
      </c>
      <c r="K114" s="243">
        <v>11.220572020062896</v>
      </c>
      <c r="L114" s="243">
        <v>11.261137281502251</v>
      </c>
      <c r="M114" s="243">
        <v>13.175159820861651</v>
      </c>
      <c r="N114" s="267">
        <v>11.795275892787858</v>
      </c>
      <c r="P114" s="266">
        <v>4.8682206331424407</v>
      </c>
      <c r="Q114" s="243">
        <v>6.3235253937327824</v>
      </c>
      <c r="R114" s="243">
        <v>6.1929478672242544</v>
      </c>
      <c r="S114" s="243">
        <v>5.0830699962393213</v>
      </c>
      <c r="T114" s="267">
        <v>5.3667163152945481</v>
      </c>
    </row>
    <row r="115" spans="2:20" ht="15.75">
      <c r="B115" s="263" t="s">
        <v>156</v>
      </c>
      <c r="C115" s="264" t="s">
        <v>156</v>
      </c>
      <c r="D115" s="264" t="s">
        <v>156</v>
      </c>
      <c r="E115" s="264" t="s">
        <v>156</v>
      </c>
      <c r="F115" s="274" t="s">
        <v>156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6.4149999999999991</v>
      </c>
      <c r="C116" s="243">
        <v>6.5050000000000008</v>
      </c>
      <c r="D116" s="243">
        <v>7.08</v>
      </c>
      <c r="E116" s="243">
        <v>8.3849999999999998</v>
      </c>
      <c r="F116" s="267">
        <v>9.11</v>
      </c>
      <c r="J116" s="263" t="s">
        <v>91</v>
      </c>
      <c r="K116" s="264" t="s">
        <v>113</v>
      </c>
      <c r="L116" s="264" t="s">
        <v>113</v>
      </c>
      <c r="M116" s="264" t="s">
        <v>91</v>
      </c>
      <c r="N116" s="265" t="s">
        <v>91</v>
      </c>
      <c r="O116" s="248"/>
      <c r="P116" s="263" t="s">
        <v>91</v>
      </c>
      <c r="Q116" s="264" t="s">
        <v>113</v>
      </c>
      <c r="R116" s="264" t="s">
        <v>113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10.520058977390857</v>
      </c>
      <c r="K117" s="243">
        <v>9.4759480844054309</v>
      </c>
      <c r="L117" s="243">
        <v>9.0851032765028261</v>
      </c>
      <c r="M117" s="243">
        <v>10.361493212838708</v>
      </c>
      <c r="N117" s="267">
        <v>9.4832125095189284</v>
      </c>
      <c r="P117" s="266">
        <v>6.2476842608548138</v>
      </c>
      <c r="Q117" s="243">
        <v>6.7052615873856336</v>
      </c>
      <c r="R117" s="243">
        <v>6.8513862673906516</v>
      </c>
      <c r="S117" s="243">
        <v>6.3961977516595683</v>
      </c>
      <c r="T117" s="267">
        <v>6.6403529086794464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114</v>
      </c>
      <c r="L119" s="264" t="s">
        <v>114</v>
      </c>
      <c r="M119" s="264" t="s">
        <v>113</v>
      </c>
      <c r="N119" s="265" t="s">
        <v>113</v>
      </c>
      <c r="O119" s="248"/>
      <c r="P119" s="263" t="s">
        <v>113</v>
      </c>
      <c r="Q119" s="264" t="s">
        <v>114</v>
      </c>
      <c r="R119" s="264" t="s">
        <v>114</v>
      </c>
      <c r="S119" s="264" t="s">
        <v>113</v>
      </c>
      <c r="T119" s="265" t="s">
        <v>113</v>
      </c>
    </row>
    <row r="120" spans="2:20" ht="15.75">
      <c r="J120" s="266">
        <v>8.8200729138165617</v>
      </c>
      <c r="K120" s="243">
        <v>7.5205705556561444</v>
      </c>
      <c r="L120" s="243">
        <v>7.5835837677276992</v>
      </c>
      <c r="M120" s="243">
        <v>8.7585120354543431</v>
      </c>
      <c r="N120" s="267">
        <v>8.3712218196430825</v>
      </c>
      <c r="P120" s="266">
        <v>6.5999894708446538</v>
      </c>
      <c r="Q120" s="243">
        <v>7.2454346546052539</v>
      </c>
      <c r="R120" s="243">
        <v>7.009270818736173</v>
      </c>
      <c r="S120" s="243">
        <v>6.6707811762269271</v>
      </c>
      <c r="T120" s="267">
        <v>6.9784208193266961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115</v>
      </c>
      <c r="L122" s="264" t="s">
        <v>115</v>
      </c>
      <c r="M122" s="264" t="s">
        <v>114</v>
      </c>
      <c r="N122" s="265" t="s">
        <v>114</v>
      </c>
      <c r="O122" s="248"/>
      <c r="P122" s="263" t="s">
        <v>114</v>
      </c>
      <c r="Q122" s="264" t="s">
        <v>115</v>
      </c>
      <c r="R122" s="264" t="s">
        <v>115</v>
      </c>
      <c r="S122" s="264" t="s">
        <v>114</v>
      </c>
      <c r="T122" s="265" t="s">
        <v>114</v>
      </c>
    </row>
    <row r="123" spans="2:20" ht="15.75">
      <c r="J123" s="266">
        <v>7.0560187620483301</v>
      </c>
      <c r="K123" s="243">
        <v>6.1806743433989633</v>
      </c>
      <c r="L123" s="243">
        <v>6.3562410165825449</v>
      </c>
      <c r="M123" s="243">
        <v>7.282514727706217</v>
      </c>
      <c r="N123" s="267">
        <v>7.1717197294097357</v>
      </c>
      <c r="P123" s="266">
        <v>7.1581322096894562</v>
      </c>
      <c r="Q123" s="243">
        <v>7.3618331571310716</v>
      </c>
      <c r="R123" s="243">
        <v>7.2094290248681618</v>
      </c>
      <c r="S123" s="243">
        <v>7.3259951095891624</v>
      </c>
      <c r="T123" s="267">
        <v>7.6858778314842473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116</v>
      </c>
      <c r="L125" s="264" t="s">
        <v>116</v>
      </c>
      <c r="M125" s="264" t="s">
        <v>115</v>
      </c>
      <c r="N125" s="265" t="s">
        <v>115</v>
      </c>
      <c r="O125" s="248"/>
      <c r="P125" s="263" t="s">
        <v>115</v>
      </c>
      <c r="Q125" s="264" t="s">
        <v>116</v>
      </c>
      <c r="R125" s="264" t="s">
        <v>116</v>
      </c>
      <c r="S125" s="264" t="s">
        <v>115</v>
      </c>
      <c r="T125" s="265" t="s">
        <v>115</v>
      </c>
    </row>
    <row r="126" spans="2:20" ht="15.75">
      <c r="J126" s="266">
        <v>5.7527691060627602</v>
      </c>
      <c r="K126" s="243">
        <v>6.6632885898409402</v>
      </c>
      <c r="L126" s="243">
        <v>6.4918223949297289</v>
      </c>
      <c r="M126" s="243">
        <v>6.4955891121323033</v>
      </c>
      <c r="N126" s="267">
        <v>6.1211863656375893</v>
      </c>
      <c r="P126" s="266">
        <v>7.2955368589890499</v>
      </c>
      <c r="Q126" s="243">
        <v>7.2461456633797674</v>
      </c>
      <c r="R126" s="243">
        <v>7.503932875913609</v>
      </c>
      <c r="S126" s="243">
        <v>7.6543319344494307</v>
      </c>
      <c r="T126" s="267">
        <v>8.0027393007413963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120</v>
      </c>
      <c r="L128" s="264" t="s">
        <v>120</v>
      </c>
      <c r="M128" s="264" t="s">
        <v>116</v>
      </c>
      <c r="N128" s="265" t="s">
        <v>116</v>
      </c>
      <c r="O128" s="248"/>
      <c r="P128" s="263" t="s">
        <v>116</v>
      </c>
      <c r="Q128" s="264" t="s">
        <v>120</v>
      </c>
      <c r="R128" s="264" t="s">
        <v>120</v>
      </c>
      <c r="S128" s="264" t="s">
        <v>116</v>
      </c>
      <c r="T128" s="265" t="s">
        <v>116</v>
      </c>
    </row>
    <row r="129" spans="10:20" ht="15.75">
      <c r="J129" s="266">
        <v>6.0699958573124615</v>
      </c>
      <c r="K129" s="243">
        <v>5.2351579906816275</v>
      </c>
      <c r="L129" s="243">
        <v>5.5325825147203433</v>
      </c>
      <c r="M129" s="243">
        <v>7.1980763431195012</v>
      </c>
      <c r="N129" s="267">
        <v>7.1221790075987901</v>
      </c>
      <c r="P129" s="266">
        <v>7.0808514724676908</v>
      </c>
      <c r="Q129" s="243">
        <v>7.3023925547872564</v>
      </c>
      <c r="R129" s="243">
        <v>7.241543696815949</v>
      </c>
      <c r="S129" s="243">
        <v>7.6106584813016536</v>
      </c>
      <c r="T129" s="267">
        <v>7.9227111240624239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149</v>
      </c>
      <c r="K131" s="264" t="s">
        <v>149</v>
      </c>
      <c r="L131" s="264" t="s">
        <v>149</v>
      </c>
      <c r="M131" s="264" t="s">
        <v>149</v>
      </c>
      <c r="N131" s="265" t="s">
        <v>149</v>
      </c>
      <c r="O131" s="248"/>
      <c r="P131" s="263" t="s">
        <v>149</v>
      </c>
      <c r="Q131" s="264" t="s">
        <v>149</v>
      </c>
      <c r="R131" s="264" t="s">
        <v>149</v>
      </c>
      <c r="S131" s="264" t="s">
        <v>149</v>
      </c>
      <c r="T131" s="265" t="s">
        <v>149</v>
      </c>
    </row>
    <row r="132" spans="10:20" ht="15.75">
      <c r="J132" s="266">
        <v>0.8401031505570884</v>
      </c>
      <c r="K132" s="243">
        <v>0.92385036035187573</v>
      </c>
      <c r="L132" s="243">
        <v>0.91219362601380882</v>
      </c>
      <c r="M132" s="243">
        <v>0.95655787303487227</v>
      </c>
      <c r="N132" s="267">
        <v>1.0062139453148009</v>
      </c>
      <c r="P132" s="266">
        <v>1.9474657474782</v>
      </c>
      <c r="Q132" s="243">
        <v>2.0280862703355034</v>
      </c>
      <c r="R132" s="243">
        <v>2.1812620438171697</v>
      </c>
      <c r="S132" s="243">
        <v>2.3067236988741202</v>
      </c>
      <c r="T132" s="267">
        <v>2.6537780320829869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150</v>
      </c>
      <c r="K134" s="264" t="s">
        <v>150</v>
      </c>
      <c r="L134" s="264" t="s">
        <v>150</v>
      </c>
      <c r="M134" s="264" t="s">
        <v>150</v>
      </c>
      <c r="N134" s="265" t="s">
        <v>150</v>
      </c>
      <c r="O134" s="248"/>
      <c r="P134" s="263" t="s">
        <v>150</v>
      </c>
      <c r="Q134" s="264" t="s">
        <v>150</v>
      </c>
      <c r="R134" s="264" t="s">
        <v>150</v>
      </c>
      <c r="S134" s="264" t="s">
        <v>150</v>
      </c>
      <c r="T134" s="265" t="s">
        <v>150</v>
      </c>
    </row>
    <row r="135" spans="10:20" ht="15.75">
      <c r="J135" s="266">
        <v>0.90816663380076434</v>
      </c>
      <c r="K135" s="243">
        <v>0.99884659527224917</v>
      </c>
      <c r="L135" s="243">
        <v>1.0317237221850408</v>
      </c>
      <c r="M135" s="243">
        <v>1.0357631681048229</v>
      </c>
      <c r="N135" s="267">
        <v>1.0893094060978372</v>
      </c>
      <c r="P135" s="266">
        <v>1.7831208631490172</v>
      </c>
      <c r="Q135" s="243">
        <v>1.7867103439160694</v>
      </c>
      <c r="R135" s="243">
        <v>1.9423987173250039</v>
      </c>
      <c r="S135" s="243">
        <v>2.1698628297041873</v>
      </c>
      <c r="T135" s="267">
        <v>2.5368322460365986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151</v>
      </c>
      <c r="K137" s="264" t="s">
        <v>151</v>
      </c>
      <c r="L137" s="264" t="s">
        <v>151</v>
      </c>
      <c r="M137" s="264" t="s">
        <v>151</v>
      </c>
      <c r="N137" s="265"/>
      <c r="O137" s="248"/>
      <c r="P137" s="263" t="s">
        <v>151</v>
      </c>
      <c r="Q137" s="264" t="s">
        <v>151</v>
      </c>
      <c r="R137" s="264" t="s">
        <v>151</v>
      </c>
      <c r="S137" s="264" t="s">
        <v>151</v>
      </c>
      <c r="T137" s="265"/>
    </row>
    <row r="138" spans="10:20" ht="15.75">
      <c r="J138" s="415">
        <v>0.15866217096831814</v>
      </c>
      <c r="K138" s="243">
        <v>0.18146579102980956</v>
      </c>
      <c r="L138" s="243">
        <v>0.17856354698253099</v>
      </c>
      <c r="M138" s="243">
        <v>0.17729518031075725</v>
      </c>
      <c r="N138" s="267"/>
      <c r="P138" s="266">
        <v>2.6126860899965703</v>
      </c>
      <c r="Q138" s="243">
        <v>2.6927492658468757</v>
      </c>
      <c r="R138" s="243">
        <v>2.8419439006811853</v>
      </c>
      <c r="S138" s="243">
        <v>2.935372985021707</v>
      </c>
      <c r="T138" s="267"/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/>
      <c r="N140" s="265" t="s">
        <v>152</v>
      </c>
      <c r="O140" s="248"/>
      <c r="P140" s="263"/>
      <c r="Q140" s="264"/>
      <c r="R140" s="264"/>
      <c r="S140" s="264"/>
      <c r="T140" s="265" t="s">
        <v>152</v>
      </c>
    </row>
    <row r="141" spans="10:20" ht="15.75">
      <c r="J141" s="266"/>
      <c r="K141" s="243"/>
      <c r="L141" s="243"/>
      <c r="M141" s="243"/>
      <c r="N141" s="267">
        <v>0.7357623207661963</v>
      </c>
      <c r="P141" s="266"/>
      <c r="Q141" s="243"/>
      <c r="R141" s="243"/>
      <c r="S141" s="243"/>
      <c r="T141" s="267">
        <v>1.4105639919715873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/>
      <c r="K143" s="264" t="s">
        <v>153</v>
      </c>
      <c r="L143" s="264" t="s">
        <v>153</v>
      </c>
      <c r="M143" s="264" t="s">
        <v>153</v>
      </c>
      <c r="N143" s="265" t="s">
        <v>153</v>
      </c>
      <c r="O143" s="248"/>
      <c r="P143" s="263"/>
      <c r="Q143" s="264" t="s">
        <v>153</v>
      </c>
      <c r="R143" s="264" t="s">
        <v>153</v>
      </c>
      <c r="S143" s="264" t="s">
        <v>153</v>
      </c>
      <c r="T143" s="265" t="s">
        <v>153</v>
      </c>
    </row>
    <row r="144" spans="10:20" ht="15.75">
      <c r="J144" s="266"/>
      <c r="K144" s="243">
        <v>0.21541494557990321</v>
      </c>
      <c r="L144" s="243">
        <v>0.21397974374666373</v>
      </c>
      <c r="M144" s="243">
        <v>0.22333768792976155</v>
      </c>
      <c r="N144" s="267">
        <v>0.23432514156414516</v>
      </c>
      <c r="P144" s="266"/>
      <c r="Q144" s="243">
        <v>1.1215469091078303</v>
      </c>
      <c r="R144" s="243">
        <v>1.2798208428185778</v>
      </c>
      <c r="S144" s="243">
        <v>1.4567406195141173</v>
      </c>
      <c r="T144" s="267">
        <v>1.8582721212107449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154</v>
      </c>
      <c r="K146" s="264" t="s">
        <v>154</v>
      </c>
      <c r="L146" s="264" t="s">
        <v>154</v>
      </c>
      <c r="M146" s="264" t="s">
        <v>154</v>
      </c>
      <c r="N146" s="265" t="s">
        <v>154</v>
      </c>
      <c r="O146" s="248"/>
      <c r="P146" s="263" t="s">
        <v>154</v>
      </c>
      <c r="Q146" s="264" t="s">
        <v>154</v>
      </c>
      <c r="R146" s="264" t="s">
        <v>154</v>
      </c>
      <c r="S146" s="264" t="s">
        <v>154</v>
      </c>
      <c r="T146" s="265" t="s">
        <v>154</v>
      </c>
    </row>
    <row r="147" spans="10:20" ht="15.75">
      <c r="J147" s="266">
        <v>0.47865409231981954</v>
      </c>
      <c r="K147" s="243">
        <v>0.52647529176191854</v>
      </c>
      <c r="L147" s="243">
        <v>0.52082777150349679</v>
      </c>
      <c r="M147" s="243">
        <v>0.55402797366844037</v>
      </c>
      <c r="N147" s="267">
        <v>0.58976156962564941</v>
      </c>
      <c r="P147" s="266">
        <v>1.0670140521126024</v>
      </c>
      <c r="Q147" s="243">
        <v>1.1478808793298492</v>
      </c>
      <c r="R147" s="243">
        <v>1.3030601427987589</v>
      </c>
      <c r="S147" s="243">
        <v>1.4700317130525176</v>
      </c>
      <c r="T147" s="267">
        <v>1.8570740668303214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155</v>
      </c>
      <c r="K149" s="264" t="s">
        <v>155</v>
      </c>
      <c r="L149" s="264" t="s">
        <v>155</v>
      </c>
      <c r="M149" s="264" t="s">
        <v>155</v>
      </c>
      <c r="N149" s="265" t="s">
        <v>155</v>
      </c>
      <c r="O149" s="248"/>
      <c r="P149" s="263" t="s">
        <v>155</v>
      </c>
      <c r="Q149" s="264" t="s">
        <v>155</v>
      </c>
      <c r="R149" s="264" t="s">
        <v>155</v>
      </c>
      <c r="S149" s="264" t="s">
        <v>155</v>
      </c>
      <c r="T149" s="265" t="s">
        <v>155</v>
      </c>
    </row>
    <row r="150" spans="10:20" ht="15.75">
      <c r="J150" s="266">
        <v>0.34402847145056664</v>
      </c>
      <c r="K150" s="243">
        <v>0.37813842391675467</v>
      </c>
      <c r="L150" s="243">
        <v>0.37293023753484977</v>
      </c>
      <c r="M150" s="243">
        <v>0.39453804816588761</v>
      </c>
      <c r="N150" s="267">
        <v>0.41865049639794066</v>
      </c>
      <c r="P150" s="266">
        <v>1.4011124687347367</v>
      </c>
      <c r="Q150" s="243">
        <v>1.4815044370773538</v>
      </c>
      <c r="R150" s="243">
        <v>1.6344872060303772</v>
      </c>
      <c r="S150" s="243">
        <v>1.778672317347008</v>
      </c>
      <c r="T150" s="267">
        <v>2.1472108141872499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156</v>
      </c>
      <c r="K152" s="237" t="s">
        <v>156</v>
      </c>
      <c r="L152" s="237" t="s">
        <v>156</v>
      </c>
      <c r="M152" s="237" t="s">
        <v>156</v>
      </c>
      <c r="N152" s="238" t="s">
        <v>156</v>
      </c>
      <c r="O152" s="248"/>
      <c r="P152" s="236" t="s">
        <v>156</v>
      </c>
      <c r="Q152" s="237" t="s">
        <v>156</v>
      </c>
      <c r="R152" s="237" t="s">
        <v>156</v>
      </c>
      <c r="S152" s="237" t="s">
        <v>156</v>
      </c>
      <c r="T152" s="238" t="s">
        <v>156</v>
      </c>
    </row>
    <row r="153" spans="10:20" ht="15.75">
      <c r="J153" s="266">
        <v>0.35535224350013112</v>
      </c>
      <c r="K153" s="243">
        <v>0.39083306318939309</v>
      </c>
      <c r="L153" s="243">
        <v>0.38673870271772165</v>
      </c>
      <c r="M153" s="243">
        <v>0.40737365033879536</v>
      </c>
      <c r="N153" s="267">
        <v>0.42886112792571801</v>
      </c>
      <c r="P153" s="266">
        <v>1.4716198272088861</v>
      </c>
      <c r="Q153" s="243">
        <v>1.5528960318846339</v>
      </c>
      <c r="R153" s="243">
        <v>1.7088261047465887</v>
      </c>
      <c r="S153" s="243">
        <v>1.8574696093196927</v>
      </c>
      <c r="T153" s="267">
        <v>2.2259955198964478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August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August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218.34254715965497</v>
      </c>
      <c r="D6" s="290">
        <v>217.38047216785608</v>
      </c>
      <c r="E6" s="290">
        <v>215.35464426108436</v>
      </c>
      <c r="F6" s="290">
        <v>211.88314045762272</v>
      </c>
      <c r="G6" s="291">
        <v>204.68887509740782</v>
      </c>
      <c r="I6" s="292" t="s">
        <v>38</v>
      </c>
      <c r="J6" s="293">
        <v>0.44257654894410692</v>
      </c>
      <c r="K6" s="293">
        <v>1.3874336951601673</v>
      </c>
      <c r="L6" s="293">
        <v>3.0485703997407798</v>
      </c>
      <c r="M6" s="293">
        <v>6.6704514623716626</v>
      </c>
      <c r="N6" s="293">
        <v>4.2097191230673348</v>
      </c>
      <c r="O6" s="293">
        <v>7.418134059712167</v>
      </c>
      <c r="P6" s="294">
        <v>7.544375985839924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184.22938502484857</v>
      </c>
      <c r="D8" s="290">
        <v>183.7915327659764</v>
      </c>
      <c r="E8" s="290">
        <v>182.90269300240925</v>
      </c>
      <c r="F8" s="290">
        <v>180.8780382628176</v>
      </c>
      <c r="G8" s="291">
        <v>175.99953231518012</v>
      </c>
      <c r="I8" s="292" t="s">
        <v>39</v>
      </c>
      <c r="J8" s="293">
        <v>0.2382330960968071</v>
      </c>
      <c r="K8" s="293">
        <v>0.72535401237741048</v>
      </c>
      <c r="L8" s="293">
        <v>1.8528212679758349</v>
      </c>
      <c r="M8" s="293">
        <v>4.6760651016563015</v>
      </c>
      <c r="N8" s="293">
        <v>2.7720191469946309</v>
      </c>
      <c r="O8" s="293">
        <v>5.4073304331624827</v>
      </c>
      <c r="P8" s="294">
        <v>5.4472219658655785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209.3862013023593</v>
      </c>
      <c r="D10" s="290">
        <v>208.68163469750249</v>
      </c>
      <c r="E10" s="290">
        <v>207.06520724713667</v>
      </c>
      <c r="F10" s="290">
        <v>203.87008766553393</v>
      </c>
      <c r="G10" s="291">
        <v>197.19119087566443</v>
      </c>
      <c r="I10" s="292" t="s">
        <v>40</v>
      </c>
      <c r="J10" s="293">
        <v>0.33762750894592575</v>
      </c>
      <c r="K10" s="293">
        <v>1.1209000710836303</v>
      </c>
      <c r="L10" s="293">
        <v>2.7057003310240413</v>
      </c>
      <c r="M10" s="293">
        <v>6.1843586280607266</v>
      </c>
      <c r="N10" s="293">
        <v>3.8273248071353461</v>
      </c>
      <c r="O10" s="293">
        <v>6.94329691449731</v>
      </c>
      <c r="P10" s="294">
        <v>8.1675328087452037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219.09174464237512</v>
      </c>
      <c r="D12" s="290">
        <v>218.14839693596284</v>
      </c>
      <c r="E12" s="290">
        <v>216.0304230187931</v>
      </c>
      <c r="F12" s="290">
        <v>212.41595287821153</v>
      </c>
      <c r="G12" s="291">
        <v>205.14788416146772</v>
      </c>
      <c r="I12" s="292" t="s">
        <v>41</v>
      </c>
      <c r="J12" s="293">
        <v>0.43243393931022833</v>
      </c>
      <c r="K12" s="293">
        <v>1.4170789376807935</v>
      </c>
      <c r="L12" s="293">
        <v>3.1427920896276218</v>
      </c>
      <c r="M12" s="293">
        <v>6.7969799142225007</v>
      </c>
      <c r="N12" s="293">
        <v>4.313506385456134</v>
      </c>
      <c r="O12" s="293">
        <v>8.5677727889353896</v>
      </c>
      <c r="P12" s="294">
        <v>8.0808205765475769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229.47840526511899</v>
      </c>
      <c r="D14" s="290">
        <v>228.24514019241195</v>
      </c>
      <c r="E14" s="290">
        <v>225.68715845661686</v>
      </c>
      <c r="F14" s="290">
        <v>221.57194802768814</v>
      </c>
      <c r="G14" s="291">
        <v>213.25439984606831</v>
      </c>
      <c r="I14" s="292" t="s">
        <v>53</v>
      </c>
      <c r="J14" s="293">
        <v>0.54032478924519456</v>
      </c>
      <c r="K14" s="293">
        <v>1.6798682009330657</v>
      </c>
      <c r="L14" s="293">
        <v>3.5683475764011652</v>
      </c>
      <c r="M14" s="293">
        <v>7.607817438121578</v>
      </c>
      <c r="N14" s="293">
        <v>4.8629981116300902</v>
      </c>
      <c r="O14" s="293">
        <v>9.1049678358816379</v>
      </c>
      <c r="P14" s="294">
        <v>8.5984963035693021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218.96914177894587</v>
      </c>
      <c r="D16" s="290">
        <v>217.94779612877537</v>
      </c>
      <c r="E16" s="290">
        <v>215.80057953918313</v>
      </c>
      <c r="F16" s="290">
        <v>212.16238579146111</v>
      </c>
      <c r="G16" s="291">
        <v>204.66342091623804</v>
      </c>
      <c r="I16" s="292" t="s">
        <v>54</v>
      </c>
      <c r="J16" s="293">
        <v>0.46861939799889285</v>
      </c>
      <c r="K16" s="293">
        <v>1.468282544249333</v>
      </c>
      <c r="L16" s="293">
        <v>3.2082765105098554</v>
      </c>
      <c r="M16" s="293">
        <v>6.9898767442974963</v>
      </c>
      <c r="N16" s="293">
        <v>4.4233292211823816</v>
      </c>
      <c r="O16" s="293">
        <v>6.4620510362954686</v>
      </c>
      <c r="P16" s="294">
        <v>7.1636228126227941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219.57250958964789</v>
      </c>
      <c r="D18" s="290">
        <v>218.75079979292397</v>
      </c>
      <c r="E18" s="290">
        <v>216.81054160867458</v>
      </c>
      <c r="F18" s="290">
        <v>212.92649002769443</v>
      </c>
      <c r="G18" s="291">
        <v>205.43791660706586</v>
      </c>
      <c r="I18" s="292" t="s">
        <v>43</v>
      </c>
      <c r="J18" s="293">
        <v>0.37563739081263314</v>
      </c>
      <c r="K18" s="293">
        <v>1.2739085288382412</v>
      </c>
      <c r="L18" s="293">
        <v>3.121274182976963</v>
      </c>
      <c r="M18" s="293">
        <v>6.8802260147608374</v>
      </c>
      <c r="N18" s="293">
        <v>4.3633641481713337</v>
      </c>
      <c r="O18" s="293">
        <v>7.5541724169939428</v>
      </c>
      <c r="P18" s="294">
        <v>7.7068207984165582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225.84791869062701</v>
      </c>
      <c r="D20" s="290">
        <v>224.76966540789937</v>
      </c>
      <c r="E20" s="290">
        <v>222.37385035410139</v>
      </c>
      <c r="F20" s="290">
        <v>218.36597140621203</v>
      </c>
      <c r="G20" s="291">
        <v>210.52266155001857</v>
      </c>
      <c r="I20" s="292" t="s">
        <v>44</v>
      </c>
      <c r="J20" s="293">
        <v>0.47971476968251547</v>
      </c>
      <c r="K20" s="293">
        <v>1.5622647766334152</v>
      </c>
      <c r="L20" s="293">
        <v>3.4263338908683716</v>
      </c>
      <c r="M20" s="293">
        <v>7.2796234988542041</v>
      </c>
      <c r="N20" s="293">
        <v>4.6676133965479982</v>
      </c>
      <c r="O20" s="293">
        <v>7.8856410928888732</v>
      </c>
      <c r="P20" s="294">
        <v>8.0242677723577849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223.90266490692767</v>
      </c>
      <c r="D22" s="290">
        <v>222.88148135422938</v>
      </c>
      <c r="E22" s="290">
        <v>220.81945873967535</v>
      </c>
      <c r="F22" s="290">
        <v>217.46316048392521</v>
      </c>
      <c r="G22" s="291">
        <v>210.35244750753552</v>
      </c>
      <c r="I22" s="292" t="s">
        <v>45</v>
      </c>
      <c r="J22" s="293">
        <v>0.45817335136753012</v>
      </c>
      <c r="K22" s="293">
        <v>1.3962565549475059</v>
      </c>
      <c r="L22" s="293">
        <v>2.9611932470182456</v>
      </c>
      <c r="M22" s="293">
        <v>6.4416732773725949</v>
      </c>
      <c r="N22" s="293">
        <v>4.0622901620527063</v>
      </c>
      <c r="O22" s="293">
        <v>7.4509076940459273</v>
      </c>
      <c r="P22" s="294">
        <v>7.6730717452893504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217.98181973241412</v>
      </c>
      <c r="D24" s="301">
        <v>217.05830033936391</v>
      </c>
      <c r="E24" s="301">
        <v>215.11377226868126</v>
      </c>
      <c r="F24" s="301">
        <v>211.75216755562062</v>
      </c>
      <c r="G24" s="302">
        <v>204.77001934381735</v>
      </c>
      <c r="I24" s="303" t="s">
        <v>55</v>
      </c>
      <c r="J24" s="304">
        <v>0.42547066461238181</v>
      </c>
      <c r="K24" s="304">
        <v>1.3332700335665137</v>
      </c>
      <c r="L24" s="304">
        <v>2.9419543840830675</v>
      </c>
      <c r="M24" s="304">
        <v>6.4520189190457655</v>
      </c>
      <c r="N24" s="304">
        <v>4.0670068508009249</v>
      </c>
      <c r="O24" s="304">
        <v>7.2965991176347389</v>
      </c>
      <c r="P24" s="305">
        <v>7.4627653933845739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August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August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215.314169349054</v>
      </c>
      <c r="D29" s="290">
        <v>214.5832784344168</v>
      </c>
      <c r="E29" s="290">
        <v>213.10110639605082</v>
      </c>
      <c r="F29" s="290">
        <v>210.21529086762322</v>
      </c>
      <c r="G29" s="291">
        <v>203.35813806583937</v>
      </c>
      <c r="I29" s="314" t="s">
        <v>38</v>
      </c>
      <c r="J29" s="293">
        <v>0.34060944541891569</v>
      </c>
      <c r="K29" s="293">
        <v>1.0385037367615313</v>
      </c>
      <c r="L29" s="293">
        <v>2.4255507106005991</v>
      </c>
      <c r="M29" s="293">
        <v>5.879298166736624</v>
      </c>
      <c r="N29" s="293">
        <v>3.5575992157823144</v>
      </c>
      <c r="O29" s="293">
        <v>6.9936271729769794</v>
      </c>
      <c r="P29" s="294">
        <v>7.4231632283038973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184.22938502484857</v>
      </c>
      <c r="D31" s="290">
        <v>183.7915327659764</v>
      </c>
      <c r="E31" s="290">
        <v>182.90269300240925</v>
      </c>
      <c r="F31" s="290">
        <v>180.8780382628176</v>
      </c>
      <c r="G31" s="291">
        <v>175.99953231518012</v>
      </c>
      <c r="I31" s="314" t="s">
        <v>39</v>
      </c>
      <c r="J31" s="293">
        <v>0.2382330960968071</v>
      </c>
      <c r="K31" s="293">
        <v>0.72535401237741048</v>
      </c>
      <c r="L31" s="293">
        <v>1.8528212679758349</v>
      </c>
      <c r="M31" s="293">
        <v>4.6760651016563015</v>
      </c>
      <c r="N31" s="293">
        <v>2.7720191469946309</v>
      </c>
      <c r="O31" s="293">
        <v>5.4073304331624827</v>
      </c>
      <c r="P31" s="294">
        <v>5.4472219658655785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207.63833073925417</v>
      </c>
      <c r="D33" s="290">
        <v>206.99254308771484</v>
      </c>
      <c r="E33" s="290">
        <v>205.63419908666108</v>
      </c>
      <c r="F33" s="290">
        <v>202.86924564128748</v>
      </c>
      <c r="G33" s="291">
        <v>196.28645124721245</v>
      </c>
      <c r="I33" s="314" t="s">
        <v>40</v>
      </c>
      <c r="J33" s="293">
        <v>0.311985949786453</v>
      </c>
      <c r="K33" s="293">
        <v>0.97461008990458176</v>
      </c>
      <c r="L33" s="293">
        <v>2.3508171891166718</v>
      </c>
      <c r="M33" s="293">
        <v>5.7833230056946849</v>
      </c>
      <c r="N33" s="293">
        <v>3.460434677310098</v>
      </c>
      <c r="O33" s="293">
        <v>6.7870932487264835</v>
      </c>
      <c r="P33" s="294">
        <v>7.0490213853959816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216.1191544523025</v>
      </c>
      <c r="D35" s="290">
        <v>215.43064185242289</v>
      </c>
      <c r="E35" s="290">
        <v>213.96857974603913</v>
      </c>
      <c r="F35" s="290">
        <v>210.91181391404132</v>
      </c>
      <c r="G35" s="291">
        <v>203.81617249967238</v>
      </c>
      <c r="I35" s="314" t="s">
        <v>41</v>
      </c>
      <c r="J35" s="293">
        <v>0.31959826789693668</v>
      </c>
      <c r="K35" s="293">
        <v>1.0050890223302522</v>
      </c>
      <c r="L35" s="293">
        <v>2.4689657926812325</v>
      </c>
      <c r="M35" s="293">
        <v>6.0363129195009746</v>
      </c>
      <c r="N35" s="293">
        <v>3.6409896385579232</v>
      </c>
      <c r="O35" s="293">
        <v>7.1104091533999325</v>
      </c>
      <c r="P35" s="294">
        <v>7.473098323364824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225.86280725583174</v>
      </c>
      <c r="D37" s="290">
        <v>225.08064341256514</v>
      </c>
      <c r="E37" s="290">
        <v>223.44308058633507</v>
      </c>
      <c r="F37" s="290">
        <v>220.07706601428112</v>
      </c>
      <c r="G37" s="291">
        <v>212.23984909944645</v>
      </c>
      <c r="I37" s="314" t="s">
        <v>53</v>
      </c>
      <c r="J37" s="293">
        <v>0.34750382414401315</v>
      </c>
      <c r="K37" s="293">
        <v>1.0829275460878307</v>
      </c>
      <c r="L37" s="293">
        <v>2.6289614571539222</v>
      </c>
      <c r="M37" s="293">
        <v>6.4186618178390109</v>
      </c>
      <c r="N37" s="293">
        <v>3.8651637974745467</v>
      </c>
      <c r="O37" s="293">
        <v>7.5734345210249909</v>
      </c>
      <c r="P37" s="294">
        <v>8.0190621298421583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216.33296602386287</v>
      </c>
      <c r="D39" s="290">
        <v>215.62772061403277</v>
      </c>
      <c r="E39" s="290">
        <v>214.15317127074076</v>
      </c>
      <c r="F39" s="290">
        <v>211.09296029654942</v>
      </c>
      <c r="G39" s="291">
        <v>203.92468538888642</v>
      </c>
      <c r="I39" s="314" t="s">
        <v>56</v>
      </c>
      <c r="J39" s="293">
        <v>0.32706620828797384</v>
      </c>
      <c r="K39" s="293">
        <v>1.0178671369597936</v>
      </c>
      <c r="L39" s="293">
        <v>2.4823213999899174</v>
      </c>
      <c r="M39" s="293">
        <v>6.0847369269265927</v>
      </c>
      <c r="N39" s="293">
        <v>3.6566298638567085</v>
      </c>
      <c r="O39" s="293">
        <v>7.1522248898976404</v>
      </c>
      <c r="P39" s="294">
        <v>7.5209846910024414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217.84407808598476</v>
      </c>
      <c r="D41" s="290">
        <v>217.06783040335284</v>
      </c>
      <c r="E41" s="290">
        <v>215.50225902896565</v>
      </c>
      <c r="F41" s="290">
        <v>212.1048494213201</v>
      </c>
      <c r="G41" s="291">
        <v>204.58982759194225</v>
      </c>
      <c r="I41" s="314" t="s">
        <v>43</v>
      </c>
      <c r="J41" s="293">
        <v>0.35760604470478352</v>
      </c>
      <c r="K41" s="293">
        <v>1.086679586363104</v>
      </c>
      <c r="L41" s="293">
        <v>2.7058450951606527</v>
      </c>
      <c r="M41" s="293">
        <v>6.4784503951380801</v>
      </c>
      <c r="N41" s="293">
        <v>3.9813466733980674</v>
      </c>
      <c r="O41" s="293">
        <v>7.3933089816060393</v>
      </c>
      <c r="P41" s="294">
        <v>7.6542626047948481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222.85456733808775</v>
      </c>
      <c r="D43" s="290">
        <v>222.02366994365951</v>
      </c>
      <c r="E43" s="290">
        <v>220.37140403213436</v>
      </c>
      <c r="F43" s="290">
        <v>216.87031951557987</v>
      </c>
      <c r="G43" s="291">
        <v>209.13160331500421</v>
      </c>
      <c r="I43" s="314" t="s">
        <v>44</v>
      </c>
      <c r="J43" s="293">
        <v>0.37423820380910744</v>
      </c>
      <c r="K43" s="293">
        <v>1.1268083156521058</v>
      </c>
      <c r="L43" s="293">
        <v>2.7593669045514524</v>
      </c>
      <c r="M43" s="293">
        <v>6.5618796038269478</v>
      </c>
      <c r="N43" s="293">
        <v>4.0286511862779761</v>
      </c>
      <c r="O43" s="293">
        <v>7.5717100403210225</v>
      </c>
      <c r="P43" s="294">
        <v>7.9249911191618061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218.64762373005686</v>
      </c>
      <c r="D45" s="290">
        <v>217.85365506117401</v>
      </c>
      <c r="E45" s="290">
        <v>216.28523895710279</v>
      </c>
      <c r="F45" s="290">
        <v>213.75325644702437</v>
      </c>
      <c r="G45" s="291">
        <v>207.27388175520429</v>
      </c>
      <c r="I45" s="314" t="s">
        <v>45</v>
      </c>
      <c r="J45" s="293">
        <v>0.36445046958697436</v>
      </c>
      <c r="K45" s="293">
        <v>1.0922542769655319</v>
      </c>
      <c r="L45" s="293">
        <v>2.2897275879609769</v>
      </c>
      <c r="M45" s="293">
        <v>5.4873010909716413</v>
      </c>
      <c r="N45" s="293">
        <v>3.3336892622642056</v>
      </c>
      <c r="O45" s="293">
        <v>6.8118176448319412</v>
      </c>
      <c r="P45" s="294">
        <v>7.4885574647666431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217.98181973241412</v>
      </c>
      <c r="D47" s="301">
        <v>217.05830033936391</v>
      </c>
      <c r="E47" s="301">
        <v>215.11377226868126</v>
      </c>
      <c r="F47" s="301">
        <v>211.75216755562062</v>
      </c>
      <c r="G47" s="302">
        <v>204.77001934381735</v>
      </c>
      <c r="I47" s="318" t="s">
        <v>57</v>
      </c>
      <c r="J47" s="304">
        <v>0.42547066461238181</v>
      </c>
      <c r="K47" s="304">
        <v>1.3332700335665137</v>
      </c>
      <c r="L47" s="304">
        <v>2.9419543840830675</v>
      </c>
      <c r="M47" s="304">
        <v>6.4520189190457655</v>
      </c>
      <c r="N47" s="304">
        <v>4.0670068508009249</v>
      </c>
      <c r="O47" s="304">
        <v>7.2965991176347389</v>
      </c>
      <c r="P47" s="305">
        <v>7.4627653933845739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August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5.3961412193185634</v>
      </c>
      <c r="D56" s="290">
        <v>5.3961412193185634</v>
      </c>
      <c r="E56" s="290">
        <v>5.5415471429868335</v>
      </c>
      <c r="F56" s="290">
        <v>5.653619446420528</v>
      </c>
      <c r="G56" s="291">
        <v>5.8011675437442429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2.5713436474156621</v>
      </c>
      <c r="D58" s="290">
        <v>2.5713436474156621</v>
      </c>
      <c r="E58" s="290">
        <v>2.6406317892423559</v>
      </c>
      <c r="F58" s="290">
        <v>2.6940359522864545</v>
      </c>
      <c r="G58" s="291">
        <v>2.7643448725540227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25.560742771136201</v>
      </c>
      <c r="D60" s="290">
        <v>25.560742771136201</v>
      </c>
      <c r="E60" s="290">
        <v>26.249509662369164</v>
      </c>
      <c r="F60" s="290">
        <v>26.780380001637109</v>
      </c>
      <c r="G60" s="291">
        <v>27.479294060550181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6.874002870912868</v>
      </c>
      <c r="D62" s="290">
        <v>6.874002870912868</v>
      </c>
      <c r="E62" s="290">
        <v>6.72291057267054</v>
      </c>
      <c r="F62" s="290">
        <v>5.6070915852205259</v>
      </c>
      <c r="G62" s="291">
        <v>5.7534253989410269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12.844157613470411</v>
      </c>
      <c r="D64" s="290">
        <v>12.844157613470411</v>
      </c>
      <c r="E64" s="290">
        <v>13.037594815860851</v>
      </c>
      <c r="F64" s="290">
        <v>13.145514716461454</v>
      </c>
      <c r="G64" s="291">
        <v>13.48858621307285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31.753611877746291</v>
      </c>
      <c r="D66" s="301">
        <v>31.753611877746291</v>
      </c>
      <c r="E66" s="301">
        <v>30.807806016870249</v>
      </c>
      <c r="F66" s="301">
        <v>31.119358297973914</v>
      </c>
      <c r="G66" s="302">
        <v>29.713181911137671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August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2.4822249608865392</v>
      </c>
      <c r="D74" s="290">
        <v>2.4822249608865392</v>
      </c>
      <c r="E74" s="290">
        <v>2.4822249608865392</v>
      </c>
      <c r="F74" s="290">
        <v>2.4822249608865392</v>
      </c>
      <c r="G74" s="291">
        <v>2.4822249608865392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2.3399227191482526</v>
      </c>
      <c r="D76" s="290">
        <v>2.3399227191482526</v>
      </c>
      <c r="E76" s="290">
        <v>2.3399227191482526</v>
      </c>
      <c r="F76" s="290">
        <v>2.3399227191482526</v>
      </c>
      <c r="G76" s="291">
        <v>2.3399227191482526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46.307545653708416</v>
      </c>
      <c r="D78" s="290">
        <v>46.307545653708416</v>
      </c>
      <c r="E78" s="290">
        <v>46.307545653708416</v>
      </c>
      <c r="F78" s="290">
        <v>46.307545653708416</v>
      </c>
      <c r="G78" s="291">
        <v>46.307545653708416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3.1620413206199189</v>
      </c>
      <c r="D80" s="290">
        <v>3.1620413206199189</v>
      </c>
      <c r="E80" s="290">
        <v>3.1620413206199189</v>
      </c>
      <c r="F80" s="290">
        <v>3.1620413206199189</v>
      </c>
      <c r="G80" s="291">
        <v>3.1620413206199189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11.688183428258075</v>
      </c>
      <c r="D82" s="290">
        <v>11.688183428258075</v>
      </c>
      <c r="E82" s="290">
        <v>11.688183428258075</v>
      </c>
      <c r="F82" s="290">
        <v>11.688183428258075</v>
      </c>
      <c r="G82" s="291">
        <v>11.688183428258075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57.526960185183697</v>
      </c>
      <c r="D84" s="290">
        <v>57.526960185183697</v>
      </c>
      <c r="E84" s="290">
        <v>57.526960185183697</v>
      </c>
      <c r="F84" s="290">
        <v>57.526960185183697</v>
      </c>
      <c r="G84" s="291">
        <v>57.526960185183697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123.6568782678049</v>
      </c>
      <c r="D86" s="301">
        <v>123.6568782678049</v>
      </c>
      <c r="E86" s="301">
        <v>123.6568782678049</v>
      </c>
      <c r="F86" s="301">
        <v>123.6568782678049</v>
      </c>
      <c r="G86" s="302">
        <v>123.6568782678049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1" t="s">
        <v>46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August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August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512.02417185113461</v>
      </c>
      <c r="D7" s="337">
        <v>509.7210460197519</v>
      </c>
      <c r="E7" s="337">
        <v>504.80046459647031</v>
      </c>
      <c r="F7" s="337">
        <v>496.37390089945097</v>
      </c>
      <c r="G7" s="338">
        <v>478.6641636709673</v>
      </c>
      <c r="H7" s="167"/>
      <c r="I7" s="187" t="s">
        <v>38</v>
      </c>
      <c r="J7" s="337">
        <v>0.45184044280044411</v>
      </c>
      <c r="K7" s="337">
        <v>1.4310024972815416</v>
      </c>
      <c r="L7" s="337">
        <v>3.1529197895628025</v>
      </c>
      <c r="M7" s="337">
        <v>6.9693974840988826</v>
      </c>
      <c r="N7" s="337">
        <v>4.402835602624644</v>
      </c>
      <c r="O7" s="337">
        <v>7.627819886326348</v>
      </c>
      <c r="P7" s="337">
        <v>7.695884286280763</v>
      </c>
      <c r="Q7" s="338">
        <v>6.7784596919851836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385.62526599372319</v>
      </c>
      <c r="D9" s="337">
        <v>384.7099641482111</v>
      </c>
      <c r="E9" s="337">
        <v>382.88982583810701</v>
      </c>
      <c r="F9" s="337">
        <v>379.15902306242288</v>
      </c>
      <c r="G9" s="338">
        <v>368.96869740441485</v>
      </c>
      <c r="H9" s="167"/>
      <c r="I9" s="187" t="s">
        <v>39</v>
      </c>
      <c r="J9" s="337">
        <v>0.2379199736972426</v>
      </c>
      <c r="K9" s="337">
        <v>0.71441965051659562</v>
      </c>
      <c r="L9" s="337">
        <v>1.7054171305414867</v>
      </c>
      <c r="M9" s="337">
        <v>4.5143581844428349</v>
      </c>
      <c r="N9" s="337">
        <v>2.6346013004724167</v>
      </c>
      <c r="O9" s="337">
        <v>5.3165104261379215</v>
      </c>
      <c r="P9" s="337">
        <v>5.1649771877398498</v>
      </c>
      <c r="Q9" s="338">
        <v>4.9633548278724016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497.76442602258584</v>
      </c>
      <c r="D11" s="337">
        <v>496.00909604836414</v>
      </c>
      <c r="E11" s="337">
        <v>492.19384836107434</v>
      </c>
      <c r="F11" s="337">
        <v>484.13476264388913</v>
      </c>
      <c r="G11" s="338">
        <v>466.98386898215404</v>
      </c>
      <c r="H11" s="167"/>
      <c r="I11" s="187" t="s">
        <v>43</v>
      </c>
      <c r="J11" s="337">
        <v>0.35389068228912635</v>
      </c>
      <c r="K11" s="337">
        <v>1.1317853077726703</v>
      </c>
      <c r="L11" s="337">
        <v>2.8152622844648256</v>
      </c>
      <c r="M11" s="337">
        <v>6.5913533817606229</v>
      </c>
      <c r="N11" s="337">
        <v>4.094060802874</v>
      </c>
      <c r="O11" s="337">
        <v>7.4395525914159766</v>
      </c>
      <c r="P11" s="337">
        <v>7.6430896906279244</v>
      </c>
      <c r="Q11" s="338">
        <v>6.7262425853840346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524.2367733414543</v>
      </c>
      <c r="D13" s="337">
        <v>521.989302725009</v>
      </c>
      <c r="E13" s="337">
        <v>516.86376440456945</v>
      </c>
      <c r="F13" s="337">
        <v>507.89175808464739</v>
      </c>
      <c r="G13" s="338">
        <v>489.7382827555121</v>
      </c>
      <c r="H13" s="167"/>
      <c r="I13" s="187" t="s">
        <v>44</v>
      </c>
      <c r="J13" s="337">
        <v>0.43055874990398646</v>
      </c>
      <c r="K13" s="337">
        <v>1.426489811174636</v>
      </c>
      <c r="L13" s="337">
        <v>3.2182084069343642</v>
      </c>
      <c r="M13" s="337">
        <v>7.0442707463742593</v>
      </c>
      <c r="N13" s="337">
        <v>4.4770712116325218</v>
      </c>
      <c r="O13" s="337">
        <v>7.7471885900616044</v>
      </c>
      <c r="P13" s="337">
        <v>7.9605704196015203</v>
      </c>
      <c r="Q13" s="338">
        <v>6.9942998192455086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555.2743499701229</v>
      </c>
      <c r="D15" s="337">
        <v>552.39778419365882</v>
      </c>
      <c r="E15" s="337">
        <v>546.34100216311117</v>
      </c>
      <c r="F15" s="337">
        <v>536.56163945730304</v>
      </c>
      <c r="G15" s="338">
        <v>516.46107915477967</v>
      </c>
      <c r="H15" s="167"/>
      <c r="I15" s="187" t="s">
        <v>45</v>
      </c>
      <c r="J15" s="337">
        <v>0.52074172974154731</v>
      </c>
      <c r="K15" s="337">
        <v>1.6351230772799763</v>
      </c>
      <c r="L15" s="337">
        <v>3.4875229865009683</v>
      </c>
      <c r="M15" s="337">
        <v>7.5152363618306905</v>
      </c>
      <c r="N15" s="337">
        <v>4.794808904256409</v>
      </c>
      <c r="O15" s="337">
        <v>8.0987701021302492</v>
      </c>
      <c r="P15" s="337">
        <v>8.1422118253648978</v>
      </c>
      <c r="Q15" s="338">
        <v>7.0909627081181315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August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August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0.33508412826612766</v>
      </c>
      <c r="K22" s="337">
        <v>1.0505471009824685</v>
      </c>
      <c r="L22" s="337">
        <v>2.4849766699349241</v>
      </c>
      <c r="M22" s="337">
        <v>6.1896970737891577</v>
      </c>
      <c r="N22" s="337">
        <v>3.7199936866673777</v>
      </c>
      <c r="O22" s="337">
        <v>7.2757476057150328</v>
      </c>
      <c r="P22" s="337">
        <v>7.6013013569365073</v>
      </c>
      <c r="Q22" s="338">
        <v>6.7166776892050084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11.319567137809187</v>
      </c>
      <c r="D24" s="337">
        <v>11.319567137809187</v>
      </c>
      <c r="E24" s="337">
        <v>11.300503868831079</v>
      </c>
      <c r="F24" s="337">
        <v>11.300503868831079</v>
      </c>
      <c r="G24" s="338">
        <v>9.6737603360651701</v>
      </c>
      <c r="H24" s="167"/>
      <c r="I24" s="172" t="s">
        <v>39</v>
      </c>
      <c r="J24" s="337">
        <v>0.2379199736972426</v>
      </c>
      <c r="K24" s="337">
        <v>0.71441965051659562</v>
      </c>
      <c r="L24" s="337">
        <v>1.7054171305414867</v>
      </c>
      <c r="M24" s="337">
        <v>4.5143581844428349</v>
      </c>
      <c r="N24" s="337">
        <v>2.6346013004724167</v>
      </c>
      <c r="O24" s="337">
        <v>5.3165104261379215</v>
      </c>
      <c r="P24" s="337">
        <v>5.1649771877398498</v>
      </c>
      <c r="Q24" s="338">
        <v>4.9633548278724016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20.743153710247348</v>
      </c>
      <c r="D26" s="337">
        <v>20.743153710247348</v>
      </c>
      <c r="E26" s="337">
        <v>21.914822317555107</v>
      </c>
      <c r="F26" s="337">
        <v>21.914822317555107</v>
      </c>
      <c r="G26" s="338">
        <v>22.679593676775006</v>
      </c>
      <c r="H26" s="167"/>
      <c r="I26" s="172" t="s">
        <v>43</v>
      </c>
      <c r="J26" s="337">
        <v>0.34345918146783116</v>
      </c>
      <c r="K26" s="337">
        <v>1.0654310073503481</v>
      </c>
      <c r="L26" s="337">
        <v>2.5367401096779707</v>
      </c>
      <c r="M26" s="337">
        <v>6.3259847321795792</v>
      </c>
      <c r="N26" s="337">
        <v>3.8172313146155101</v>
      </c>
      <c r="O26" s="337">
        <v>7.3366951441342421</v>
      </c>
      <c r="P26" s="337">
        <v>7.6066800489582365</v>
      </c>
      <c r="Q26" s="338">
        <v>6.7050598411747986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52.937279151943464</v>
      </c>
      <c r="D28" s="337">
        <v>52.937279151943464</v>
      </c>
      <c r="E28" s="337">
        <v>51.784673813613821</v>
      </c>
      <c r="F28" s="337">
        <v>51.784673813613821</v>
      </c>
      <c r="G28" s="338">
        <v>52.646645987159815</v>
      </c>
      <c r="H28" s="167"/>
      <c r="I28" s="172" t="s">
        <v>44</v>
      </c>
      <c r="J28" s="337">
        <v>0.36288816654406197</v>
      </c>
      <c r="K28" s="337">
        <v>1.115455708137314</v>
      </c>
      <c r="L28" s="337">
        <v>2.6100641464326113</v>
      </c>
      <c r="M28" s="337">
        <v>6.4205680916957997</v>
      </c>
      <c r="N28" s="337">
        <v>3.8930059463931244</v>
      </c>
      <c r="O28" s="337">
        <v>7.4993672174635373</v>
      </c>
      <c r="P28" s="337">
        <v>7.8680565623650223</v>
      </c>
      <c r="Q28" s="338">
        <v>6.9463860173865744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0.34272608199941157</v>
      </c>
      <c r="K30" s="337">
        <v>1.0916012141959808</v>
      </c>
      <c r="L30" s="337">
        <v>2.5872701638540718</v>
      </c>
      <c r="M30" s="337">
        <v>6.421484290668289</v>
      </c>
      <c r="N30" s="337">
        <v>3.8585002548672032</v>
      </c>
      <c r="O30" s="337">
        <v>7.5913646555740844</v>
      </c>
      <c r="P30" s="337">
        <v>8.0261357001702329</v>
      </c>
      <c r="Q30" s="338">
        <v>7.0101778880109711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August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501.92952948761661</v>
      </c>
      <c r="D35" s="337">
        <v>500.25326021151392</v>
      </c>
      <c r="E35" s="337">
        <v>496.71134287479441</v>
      </c>
      <c r="F35" s="337">
        <v>489.75912938355873</v>
      </c>
      <c r="G35" s="338">
        <v>472.67253162878461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385.62526599372319</v>
      </c>
      <c r="D37" s="337">
        <v>384.7099641482111</v>
      </c>
      <c r="E37" s="337">
        <v>382.88982583810701</v>
      </c>
      <c r="F37" s="337">
        <v>379.15902306242288</v>
      </c>
      <c r="G37" s="338">
        <v>368.96869740441485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494.64918123747231</v>
      </c>
      <c r="D39" s="337">
        <v>492.95607832585841</v>
      </c>
      <c r="E39" s="337">
        <v>489.43459331954676</v>
      </c>
      <c r="F39" s="337">
        <v>482.41165138307787</v>
      </c>
      <c r="G39" s="338">
        <v>465.21946867778843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516.01940740903297</v>
      </c>
      <c r="D41" s="337">
        <v>514.15360481928406</v>
      </c>
      <c r="E41" s="337">
        <v>510.32693646606003</v>
      </c>
      <c r="F41" s="337">
        <v>502.89356283086693</v>
      </c>
      <c r="G41" s="338">
        <v>484.88691299262007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539.31689972452273</v>
      </c>
      <c r="D43" s="337">
        <v>537.47483328666647</v>
      </c>
      <c r="E43" s="337">
        <v>533.49328059588413</v>
      </c>
      <c r="F43" s="337">
        <v>525.71522652188412</v>
      </c>
      <c r="G43" s="338">
        <v>506.77445754420233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1" t="s">
        <v>63</v>
      </c>
      <c r="C2" s="421"/>
      <c r="D2" s="421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44074</v>
      </c>
    </row>
    <row r="3" spans="2:21" ht="14.25" thickBot="1"/>
    <row r="4" spans="2:21" ht="15" customHeight="1">
      <c r="B4" s="449" t="str">
        <f>"Namibian vs South African Yield Curve - "&amp; TEXT(Map!$N$16, " mmmm yyyy")</f>
        <v>Namibian vs South African Yield Curve -  August 2020</v>
      </c>
      <c r="C4" s="450"/>
      <c r="D4" s="450"/>
      <c r="E4" s="450"/>
      <c r="F4" s="451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1.0438213016579603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1.2789703624742399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2.6640755378345409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3.2428104128608406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3.6765452063971718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147</v>
      </c>
      <c r="C38" s="379" t="s">
        <v>76</v>
      </c>
      <c r="D38" s="380">
        <v>45763</v>
      </c>
      <c r="E38" s="381">
        <v>8.5000000000000006E-2</v>
      </c>
      <c r="F38" s="382">
        <v>4.3031538621241037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4.8682206331424407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135</v>
      </c>
      <c r="D40" s="380">
        <v>47498</v>
      </c>
      <c r="E40" s="381">
        <v>0.08</v>
      </c>
      <c r="F40" s="382">
        <v>6.2476842608548138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6.5999894708446538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136</v>
      </c>
      <c r="D42" s="380">
        <v>49505</v>
      </c>
      <c r="E42" s="381">
        <v>9.5000000000000001E-2</v>
      </c>
      <c r="F42" s="382">
        <v>7.1581322096894562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7.2955368589890499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7.0808514724676908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144</v>
      </c>
      <c r="C45" s="379" t="s">
        <v>122</v>
      </c>
      <c r="D45" s="380">
        <v>52427</v>
      </c>
      <c r="E45" s="381">
        <v>0.1</v>
      </c>
      <c r="F45" s="382">
        <v>7.0636897563203718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120</v>
      </c>
      <c r="C46" s="379" t="s">
        <v>122</v>
      </c>
      <c r="D46" s="380">
        <v>53158</v>
      </c>
      <c r="E46" s="381">
        <v>9.8500000000000004E-2</v>
      </c>
      <c r="F46" s="382">
        <v>7.1016472150236476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145</v>
      </c>
      <c r="C47" s="384" t="s">
        <v>122</v>
      </c>
      <c r="D47" s="384">
        <v>54984</v>
      </c>
      <c r="E47" s="385">
        <v>0.10249999999999999</v>
      </c>
      <c r="F47" s="386">
        <v>7.0913682875032213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2020-09-01T15:03:11Z</dcterms:modified>
</cp:coreProperties>
</file>